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drawings/drawing2.xml" ContentType="application/vnd.openxmlformats-officedocument.drawing+xml"/>
  <Override PartName="/xl/drawings/charts/chart3.xml" ContentType="application/vnd.openxmlformats-officedocument.drawingml.char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drawings/drawing3.xml" ContentType="application/vnd.openxmlformats-officedocument.drawing+xml"/>
  <Override PartName="/xl/drawings/charts/chart4.xml" ContentType="application/vnd.openxmlformats-officedocument.drawingml.char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drawings/drawing4.xml" ContentType="application/vnd.openxmlformats-officedocument.drawing+xml"/>
  <Override PartName="/xl/drawings/charts/chart5.xml" ContentType="application/vnd.openxmlformats-officedocument.drawingml.chart+xml"/>
  <Override PartName="/xl/worksheets/sheet159.xml" ContentType="application/vnd.openxmlformats-officedocument.spreadsheetml.worksheet+xml"/>
  <Override PartName="/xl/drawings/drawing5.xml" ContentType="application/vnd.openxmlformats-officedocument.drawing+xml"/>
  <Override PartName="/xl/drawings/charts/chart6.xml" ContentType="application/vnd.openxmlformats-officedocument.drawingml.chart+xml"/>
  <Override PartName="/xl/drawings/charts/chart7.xml" ContentType="application/vnd.openxmlformats-officedocument.drawingml.chart+xml"/>
  <Override PartName="/xl/worksheets/sheet160.xml" ContentType="application/vnd.openxmlformats-officedocument.spreadsheetml.worksheet+xml"/>
  <Override PartName="/xl/tables/table2.xml" ContentType="application/vnd.openxmlformats-officedocument.spreadsheetml.table+xml"/>
  <Override PartName="/xl/worksheets/sheet161.xml" ContentType="application/vnd.openxmlformats-officedocument.spreadsheetml.worksheet+xml"/>
  <Override PartName="/xl/drawings/drawing6.xml" ContentType="application/vnd.openxmlformats-officedocument.drawing+xml"/>
  <Override PartName="/xl/drawings/charts/chart8.xml" ContentType="application/vnd.openxmlformats-officedocument.drawingml.chart+xml"/>
  <Override PartName="/xl/worksheets/sheet16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a21cce6201b4d5f" /></Relationships>
</file>

<file path=xl/workbook.xml><?xml version="1.0" encoding="utf-8"?>
<x:workbook xmlns:x="http://schemas.openxmlformats.org/spreadsheetml/2006/main">
  <x:sheets>
    <x:sheet xmlns:r="http://schemas.openxmlformats.org/officeDocument/2006/relationships" name="00 Start" sheetId="1" r:id="R20f794d705c34f0f"/>
    <x:sheet xmlns:r="http://schemas.openxmlformats.org/officeDocument/2006/relationships" name="01 Setup" sheetId="2" r:id="R2e88d69aba2c4381"/>
    <x:sheet xmlns:r="http://schemas.openxmlformats.org/officeDocument/2006/relationships" name="02 Tool Index" sheetId="3" r:id="Rcce04de5d03a4d6a"/>
    <x:sheet xmlns:r="http://schemas.openxmlformats.org/officeDocument/2006/relationships" name="03 Dashboard" sheetId="4" r:id="R70a1bdd81f734cf8"/>
    <x:sheet xmlns:r="http://schemas.openxmlformats.org/officeDocument/2006/relationships" name="04 Checks" sheetId="5" r:id="Re42441c893b34002"/>
    <x:sheet xmlns:r="http://schemas.openxmlformats.org/officeDocument/2006/relationships" name="05 Sources" sheetId="6" r:id="R0af34b710e30493c"/>
    <x:sheet xmlns:r="http://schemas.openxmlformats.org/officeDocument/2006/relationships" name="K1.01 Change brief" sheetId="7" r:id="Rce9b09dd2a9b4366"/>
    <x:sheet xmlns:r="http://schemas.openxmlformats.org/officeDocument/2006/relationships" name="K1.02 Evidence ledger" sheetId="8" r:id="Rf18b761418834741"/>
    <x:sheet xmlns:r="http://schemas.openxmlformats.org/officeDocument/2006/relationships" name="K1.03 Urgency canvas" sheetId="9" r:id="Rdd237aba8abc4cc1"/>
    <x:sheet xmlns:r="http://schemas.openxmlformats.org/officeDocument/2006/relationships" name="K1.04 Sponsor interview" sheetId="10" r:id="Re78fb6cb01cf48e9"/>
    <x:sheet xmlns:r="http://schemas.openxmlformats.org/officeDocument/2006/relationships" name="K1.05 Listening group" sheetId="11" r:id="Ra46b6ec13abc441c"/>
    <x:sheet xmlns:r="http://schemas.openxmlformats.org/officeDocument/2006/relationships" name="K1.06 Change history" sheetId="12" r:id="R2445b6366d5a4956"/>
    <x:sheet xmlns:r="http://schemas.openxmlformats.org/officeDocument/2006/relationships" name="K1.07 Urgency options" sheetId="13" r:id="R3742f4fe31fc40e3"/>
    <x:sheet xmlns:r="http://schemas.openxmlformats.org/officeDocument/2006/relationships" name="K1.08 Urgency workshop" sheetId="14" r:id="R93859dd21ce8483a"/>
    <x:sheet xmlns:r="http://schemas.openxmlformats.org/officeDocument/2006/relationships" name="K2.01 Coalition map" sheetId="15" r:id="R3b2740797df040e7"/>
    <x:sheet xmlns:r="http://schemas.openxmlformats.org/officeDocument/2006/relationships" name="K2.02 Coalition charter" sheetId="16" r:id="R5cc0935265794f87"/>
    <x:sheet xmlns:r="http://schemas.openxmlformats.org/officeDocument/2006/relationships" name="K2.03 Sponsor compact" sheetId="17" r:id="R702bfaafc4714f1f"/>
    <x:sheet xmlns:r="http://schemas.openxmlformats.org/officeDocument/2006/relationships" name="K2.04 Stakeholder map" sheetId="18" r:id="R590527fd9ba14cb8"/>
    <x:sheet xmlns:r="http://schemas.openxmlformats.org/officeDocument/2006/relationships" name="K2.05 Decision rights" sheetId="19" r:id="R211e197e302c4ac7"/>
    <x:sheet xmlns:r="http://schemas.openxmlformats.org/officeDocument/2006/relationships" name="K2.06 Leader behaviour" sheetId="20" r:id="R0b82ef9ad63e4195"/>
    <x:sheet xmlns:r="http://schemas.openxmlformats.org/officeDocument/2006/relationships" name="K2.07 Coalition meeting" sheetId="21" r:id="R9cf6c3c7fe854a51"/>
    <x:sheet xmlns:r="http://schemas.openxmlformats.org/officeDocument/2006/relationships" name="K2.08 Coalition review" sheetId="22" r:id="Rfe49168390d84fb0"/>
    <x:sheet xmlns:r="http://schemas.openxmlformats.org/officeDocument/2006/relationships" name="K3.01 Vision canvas" sheetId="23" r:id="Rc770370485c4498f"/>
    <x:sheet xmlns:r="http://schemas.openxmlformats.org/officeDocument/2006/relationships" name="K3.02 Future work" sheetId="24" r:id="R76329e58d5b144cd"/>
    <x:sheet xmlns:r="http://schemas.openxmlformats.org/officeDocument/2006/relationships" name="K3.03 Transition journey" sheetId="25" r:id="R64f683e70cab4094"/>
    <x:sheet xmlns:r="http://schemas.openxmlformats.org/officeDocument/2006/relationships" name="K3.04 Design principles" sheetId="26" r:id="Rb07fa8502a04403c"/>
    <x:sheet xmlns:r="http://schemas.openxmlformats.org/officeDocument/2006/relationships" name="K3.05 Value logic" sheetId="27" r:id="R7c20600a1f4c4353"/>
    <x:sheet xmlns:r="http://schemas.openxmlformats.org/officeDocument/2006/relationships" name="K3.06 Options appraisal" sheetId="28" r:id="R00bc5cab98a14ed2"/>
    <x:sheet xmlns:r="http://schemas.openxmlformats.org/officeDocument/2006/relationships" name="K3.07 Change roadmap" sheetId="29" r:id="R896043785cc84cef"/>
    <x:sheet xmlns:r="http://schemas.openxmlformats.org/officeDocument/2006/relationships" name="K3.08 Vision review" sheetId="30" r:id="R14e88a5c42e5453f"/>
    <x:sheet xmlns:r="http://schemas.openxmlformats.org/officeDocument/2006/relationships" name="K4.01 Change narrative" sheetId="31" r:id="R828b1c2a51c94dcf"/>
    <x:sheet xmlns:r="http://schemas.openxmlformats.org/officeDocument/2006/relationships" name="K4.02 Audience messages" sheetId="32" r:id="R69620d021cfd453b"/>
    <x:sheet xmlns:r="http://schemas.openxmlformats.org/officeDocument/2006/relationships" name="K4.03 Comms calendar" sheetId="33" r:id="R41fe053b320349aa"/>
    <x:sheet xmlns:r="http://schemas.openxmlformats.org/officeDocument/2006/relationships" name="K4.04 Team conversation" sheetId="34" r:id="R4baa6f5986a442d6"/>
    <x:sheet xmlns:r="http://schemas.openxmlformats.org/officeDocument/2006/relationships" name="K4.05 Town hall" sheetId="35" r:id="Rd68f7f0163284e82"/>
    <x:sheet xmlns:r="http://schemas.openxmlformats.org/officeDocument/2006/relationships" name="K4.06 Feedback log" sheetId="36" r:id="Ra3ce6659f8e74d00"/>
    <x:sheet xmlns:r="http://schemas.openxmlformats.org/officeDocument/2006/relationships" name="K4.07 Participation plan" sheetId="37" r:id="Ra7cbab6d3a704ab0"/>
    <x:sheet xmlns:r="http://schemas.openxmlformats.org/officeDocument/2006/relationships" name="K4.08 Understanding check" sheetId="38" r:id="R085965f3e26c4d80"/>
    <x:sheet xmlns:r="http://schemas.openxmlformats.org/officeDocument/2006/relationships" name="K5.01 Impact assessment" sheetId="39" r:id="R10674c25887e42e7"/>
    <x:sheet xmlns:r="http://schemas.openxmlformats.org/officeDocument/2006/relationships" name="K5.02 Barrier log" sheetId="40" r:id="R24ad6d2a92ae4d1b"/>
    <x:sheet xmlns:r="http://schemas.openxmlformats.org/officeDocument/2006/relationships" name="K5.03 Capacity calculator" sheetId="41" r:id="Rd9d86d2e21614b55"/>
    <x:sheet xmlns:r="http://schemas.openxmlformats.org/officeDocument/2006/relationships" name="K5.04 Capability plan" sheetId="42" r:id="Rd1efef1c2d104bb8"/>
    <x:sheet xmlns:r="http://schemas.openxmlformats.org/officeDocument/2006/relationships" name="K5.05 Support design" sheetId="43" r:id="Re67504113a26425c"/>
    <x:sheet xmlns:r="http://schemas.openxmlformats.org/officeDocument/2006/relationships" name="K5.06 Concern dialogue" sheetId="44" r:id="R197d7534d00340fe"/>
    <x:sheet xmlns:r="http://schemas.openxmlformats.org/officeDocument/2006/relationships" name="K5.07 Readiness gate" sheetId="45" r:id="R2f58c07e487b4a3f"/>
    <x:sheet xmlns:r="http://schemas.openxmlformats.org/officeDocument/2006/relationships" name="K5.08 Pilot safeguards" sheetId="46" r:id="R58ad0bf7e5ed4a85"/>
    <x:sheet xmlns:r="http://schemas.openxmlformats.org/officeDocument/2006/relationships" name="K6.01 Win screen" sheetId="47" r:id="R079832bed829420a"/>
    <x:sheet xmlns:r="http://schemas.openxmlformats.org/officeDocument/2006/relationships" name="K6.02 Win charter" sheetId="48" r:id="Rd790a68bd50f4960"/>
    <x:sheet xmlns:r="http://schemas.openxmlformats.org/officeDocument/2006/relationships" name="K6.03 Measures" sheetId="49" r:id="R33476823e2274a52"/>
    <x:sheet xmlns:r="http://schemas.openxmlformats.org/officeDocument/2006/relationships" name="K6.04 Results review" sheetId="50" r:id="R1574037bc04e48c6"/>
    <x:sheet xmlns:r="http://schemas.openxmlformats.org/officeDocument/2006/relationships" name="K6.05 Benefit calculator" sheetId="51" r:id="Rcdf3ccf0868a4b14"/>
    <x:sheet xmlns:r="http://schemas.openxmlformats.org/officeDocument/2006/relationships" name="K6.06 Recognition" sheetId="52" r:id="R1092a18b94b24f15"/>
    <x:sheet xmlns:r="http://schemas.openxmlformats.org/officeDocument/2006/relationships" name="K6.07 Progress story" sheetId="53" r:id="R708f06358469480f"/>
    <x:sheet xmlns:r="http://schemas.openxmlformats.org/officeDocument/2006/relationships" name="K6.08 Learning review" sheetId="54" r:id="R8abe9bdd63ab4f9d"/>
    <x:sheet xmlns:r="http://schemas.openxmlformats.org/officeDocument/2006/relationships" name="K7.01 Wave plan" sheetId="55" r:id="R16ff893307104e1d"/>
    <x:sheet xmlns:r="http://schemas.openxmlformats.org/officeDocument/2006/relationships" name="K7.02 Dependencies" sheetId="56" r:id="Rf4d4bb9fe3dc4544"/>
    <x:sheet xmlns:r="http://schemas.openxmlformats.org/officeDocument/2006/relationships" name="K7.03 Change load" sheetId="57" r:id="R1a46b3644900452b"/>
    <x:sheet xmlns:r="http://schemas.openxmlformats.org/officeDocument/2006/relationships" name="K7.04 Adoption tracker" sheetId="58" r:id="R5d6f62cc02844264"/>
    <x:sheet xmlns:r="http://schemas.openxmlformats.org/officeDocument/2006/relationships" name="K7.05 Adaptation log" sheetId="59" r:id="Rdd078d2b5d6e471f"/>
    <x:sheet xmlns:r="http://schemas.openxmlformats.org/officeDocument/2006/relationships" name="K7.06 Scale review" sheetId="60" r:id="R52ca8c06679d4176"/>
    <x:sheet xmlns:r="http://schemas.openxmlformats.org/officeDocument/2006/relationships" name="K7.07 Case refresh" sheetId="61" r:id="R04e0c4f5ffad4c06"/>
    <x:sheet xmlns:r="http://schemas.openxmlformats.org/officeDocument/2006/relationships" name="K7.08 Recovery plan" sheetId="62" r:id="Rf225e5cfa3e34ff5"/>
    <x:sheet xmlns:r="http://schemas.openxmlformats.org/officeDocument/2006/relationships" name="K8.01 Embedding map" sheetId="63" r:id="R4a6ab0135fb6437c"/>
    <x:sheet xmlns:r="http://schemas.openxmlformats.org/officeDocument/2006/relationships" name="K8.02 Standard work" sheetId="64" r:id="R82341b8a2c9d41f8"/>
    <x:sheet xmlns:r="http://schemas.openxmlformats.org/officeDocument/2006/relationships" name="K8.03 Performance alignment" sheetId="65" r:id="Rdb3bd932747240f0"/>
    <x:sheet xmlns:r="http://schemas.openxmlformats.org/officeDocument/2006/relationships" name="K8.04 Leadership continuity" sheetId="66" r:id="R7c99e58c5133462b"/>
    <x:sheet xmlns:r="http://schemas.openxmlformats.org/officeDocument/2006/relationships" name="K8.05 Handover" sheetId="67" r:id="R94339073bbdc4ce9"/>
    <x:sheet xmlns:r="http://schemas.openxmlformats.org/officeDocument/2006/relationships" name="K8.06 Outcome review" sheetId="68" r:id="Racf7e5b520764e89"/>
    <x:sheet xmlns:r="http://schemas.openxmlformats.org/officeDocument/2006/relationships" name="K8.07 Culture evidence" sheetId="69" r:id="R888b17c30bcc4fa9"/>
    <x:sheet xmlns:r="http://schemas.openxmlformats.org/officeDocument/2006/relationships" name="K8.08 Sustainment review" sheetId="70" r:id="R6239f714061f4285"/>
    <x:sheet xmlns:r="http://schemas.openxmlformats.org/officeDocument/2006/relationships" name="H00 Source roadmap" sheetId="71" r:id="Rfb0cc6cbe8dd41ef"/>
    <x:sheet xmlns:r="http://schemas.openxmlformats.org/officeDocument/2006/relationships" name="H01 Leadership selection" sheetId="72" r:id="R102733d7767a4b3b"/>
    <x:sheet xmlns:r="http://schemas.openxmlformats.org/officeDocument/2006/relationships" name="H02 Alignment workshop" sheetId="73" r:id="Rf51e4e2d949a4753"/>
    <x:sheet xmlns:r="http://schemas.openxmlformats.org/officeDocument/2006/relationships" name="H03 Case for change" sheetId="74" r:id="R8c271dd5df9240fb"/>
    <x:sheet xmlns:r="http://schemas.openxmlformats.org/officeDocument/2006/relationships" name="H04 Leader engagement" sheetId="75" r:id="R8d784ab2dced4fb8"/>
    <x:sheet xmlns:r="http://schemas.openxmlformats.org/officeDocument/2006/relationships" name="H05 Leader card" sheetId="76" r:id="R767d25a3284545a3"/>
    <x:sheet xmlns:r="http://schemas.openxmlformats.org/officeDocument/2006/relationships" name="H06 Stakeholder system" sheetId="77" r:id="R194fbe232f4d4e9c"/>
    <x:sheet xmlns:r="http://schemas.openxmlformats.org/officeDocument/2006/relationships" name="H07 Stakeholder analysis" sheetId="78" r:id="Ra497fe7dd4af457f"/>
    <x:sheet xmlns:r="http://schemas.openxmlformats.org/officeDocument/2006/relationships" name="H08 Source stakeholder map" sheetId="79" r:id="Re5e82d32344e4a93"/>
    <x:sheet xmlns:r="http://schemas.openxmlformats.org/officeDocument/2006/relationships" name="H09 Stakeholder engagement" sheetId="80" r:id="R32e0ea5e03ac460d"/>
    <x:sheet xmlns:r="http://schemas.openxmlformats.org/officeDocument/2006/relationships" name="H10 Communication plan" sheetId="81" r:id="Rf459b205011f4fc2"/>
    <x:sheet xmlns:r="http://schemas.openxmlformats.org/officeDocument/2006/relationships" name="H11 Communication tracker" sheetId="82" r:id="Rc494535778834a8a"/>
    <x:sheet xmlns:r="http://schemas.openxmlformats.org/officeDocument/2006/relationships" name="H12 HHC source survey" sheetId="83" r:id="R5e45f93b61f2493b"/>
    <x:sheet xmlns:r="http://schemas.openxmlformats.org/officeDocument/2006/relationships" name="H13 Readiness mitigation" sheetId="84" r:id="Rf987968ff84f4f36"/>
    <x:sheet xmlns:r="http://schemas.openxmlformats.org/officeDocument/2006/relationships" name="H14 Change inventory" sheetId="85" r:id="R18bf4f0790354c89"/>
    <x:sheet xmlns:r="http://schemas.openxmlformats.org/officeDocument/2006/relationships" name="H15 Impact and mitigation" sheetId="86" r:id="R073592894d034523"/>
    <x:sheet xmlns:r="http://schemas.openxmlformats.org/officeDocument/2006/relationships" name="H16 Impact heat map" sheetId="87" r:id="R6e365cfc1cb34396"/>
    <x:sheet xmlns:r="http://schemas.openxmlformats.org/officeDocument/2006/relationships" name="H17 Agent coverage" sheetId="88" r:id="R887e25ff41304b9f"/>
    <x:sheet xmlns:r="http://schemas.openxmlformats.org/officeDocument/2006/relationships" name="H18 Network charter" sheetId="89" r:id="Rcf8ab1fbafc942cc"/>
    <x:sheet xmlns:r="http://schemas.openxmlformats.org/officeDocument/2006/relationships" name="H19 Network feedback" sheetId="90" r:id="R3f5d8123d6f34b18"/>
    <x:sheet xmlns:r="http://schemas.openxmlformats.org/officeDocument/2006/relationships" name="H20 Training needs" sheetId="91" r:id="Re9ce94ca2c73402a"/>
    <x:sheet xmlns:r="http://schemas.openxmlformats.org/officeDocument/2006/relationships" name="H21 Training delivery" sheetId="92" r:id="R8782447d90fb4231"/>
    <x:sheet xmlns:r="http://schemas.openxmlformats.org/officeDocument/2006/relationships" name="H22 Learning aid" sheetId="93" r:id="R48af24cdbdb3413d"/>
    <x:sheet xmlns:r="http://schemas.openxmlformats.org/officeDocument/2006/relationships" name="H23 Source training review" sheetId="94" r:id="Rac3bd0999d9e4048"/>
    <x:sheet xmlns:r="http://schemas.openxmlformats.org/officeDocument/2006/relationships" name="H24 Manager follow-up" sheetId="95" r:id="R097eb9a33e274d17"/>
    <x:sheet xmlns:r="http://schemas.openxmlformats.org/officeDocument/2006/relationships" name="H25 Progress review" sheetId="96" r:id="R21036a2f01404859"/>
    <x:sheet xmlns:r="http://schemas.openxmlformats.org/officeDocument/2006/relationships" name="H26 Lessons learned" sheetId="97" r:id="Ra1adef3d1d194c97"/>
    <x:sheet xmlns:r="http://schemas.openxmlformats.org/officeDocument/2006/relationships" name="H27 BAU handover" sheetId="98" r:id="R099c3a64c058446e"/>
    <x:sheet xmlns:r="http://schemas.openxmlformats.org/officeDocument/2006/relationships" name="M01 Lewin" sheetId="99" r:id="R1fa7b9f1177f4310"/>
    <x:sheet xmlns:r="http://schemas.openxmlformats.org/officeDocument/2006/relationships" name="M02 Action research" sheetId="100" r:id="R78e2be30054d4c94"/>
    <x:sheet xmlns:r="http://schemas.openxmlformats.org/officeDocument/2006/relationships" name="M03 Helping relationship" sheetId="101" r:id="R409d988188ec445a"/>
    <x:sheet xmlns:r="http://schemas.openxmlformats.org/officeDocument/2006/relationships" name="M04 Planned phases" sheetId="102" r:id="Rbf552be61f784dc4"/>
    <x:sheet xmlns:r="http://schemas.openxmlformats.org/officeDocument/2006/relationships" name="M05 Change formula" sheetId="103" r:id="R957672784b234007"/>
    <x:sheet xmlns:r="http://schemas.openxmlformats.org/officeDocument/2006/relationships" name="M06 Kotter review" sheetId="104" r:id="R971d7d8d08c44f96"/>
    <x:sheet xmlns:r="http://schemas.openxmlformats.org/officeDocument/2006/relationships" name="M07 Accelerate" sheetId="105" r:id="R573fa4335415498e"/>
    <x:sheet xmlns:r="http://schemas.openxmlformats.org/officeDocument/2006/relationships" name="M08 Critical path" sheetId="106" r:id="Ra4bd6b127e1d4e17"/>
    <x:sheet xmlns:r="http://schemas.openxmlformats.org/officeDocument/2006/relationships" name="M09 Context content process" sheetId="107" r:id="R72c6d77d2f074c08"/>
    <x:sheet xmlns:r="http://schemas.openxmlformats.org/officeDocument/2006/relationships" name="M10 Congruence" sheetId="108" r:id="R196735dd8eae48a9"/>
    <x:sheet xmlns:r="http://schemas.openxmlformats.org/officeDocument/2006/relationships" name="M11 Burke Litwin" sheetId="109" r:id="R3d1ac162a39e4f7c"/>
    <x:sheet xmlns:r="http://schemas.openxmlformats.org/officeDocument/2006/relationships" name="M12 Seven S" sheetId="110" r:id="R01680922e3614800"/>
    <x:sheet xmlns:r="http://schemas.openxmlformats.org/officeDocument/2006/relationships" name="M13 Star model" sheetId="111" r:id="R596db13ad7f44d04"/>
    <x:sheet xmlns:r="http://schemas.openxmlformats.org/officeDocument/2006/relationships" name="M14 Six box" sheetId="112" r:id="R52050ce800c64bde"/>
    <x:sheet xmlns:r="http://schemas.openxmlformats.org/officeDocument/2006/relationships" name="M15 Leavitt" sheetId="113" r:id="R5ede54772ee44fcf"/>
    <x:sheet xmlns:r="http://schemas.openxmlformats.org/officeDocument/2006/relationships" name="M16 Sociotechnical" sheetId="114" r:id="R77203bfd84f84eb8"/>
    <x:sheet xmlns:r="http://schemas.openxmlformats.org/officeDocument/2006/relationships" name="M17 Soft systems" sheetId="115" r:id="R2ea39eb37a984743"/>
    <x:sheet xmlns:r="http://schemas.openxmlformats.org/officeDocument/2006/relationships" name="M18 Bridges" sheetId="116" r:id="Rcd8e63e3c4aa4dbe"/>
    <x:sheet xmlns:r="http://schemas.openxmlformats.org/officeDocument/2006/relationships" name="M19 Change curve caution" sheetId="117" r:id="Rfd841f8592ec4323"/>
    <x:sheet xmlns:r="http://schemas.openxmlformats.org/officeDocument/2006/relationships" name="M20 Satir" sheetId="118" r:id="R0df6001af3ea4b0d"/>
    <x:sheet xmlns:r="http://schemas.openxmlformats.org/officeDocument/2006/relationships" name="M21 Behaviour stages" sheetId="119" r:id="R8ad861477b53488e"/>
    <x:sheet xmlns:r="http://schemas.openxmlformats.org/officeDocument/2006/relationships" name="M22 ADKAR" sheetId="120" r:id="Raa25193e91754b85"/>
    <x:sheet xmlns:r="http://schemas.openxmlformats.org/officeDocument/2006/relationships" name="M23 COM B" sheetId="121" r:id="R50106873f3f943be"/>
    <x:sheet xmlns:r="http://schemas.openxmlformats.org/officeDocument/2006/relationships" name="M24 Immunity reflection" sheetId="122" r:id="R5fc688f1de974dfe"/>
    <x:sheet xmlns:r="http://schemas.openxmlformats.org/officeDocument/2006/relationships" name="M25 Change beliefs" sheetId="123" r:id="R3a9a0487a0134f05"/>
    <x:sheet xmlns:r="http://schemas.openxmlformats.org/officeDocument/2006/relationships" name="M26 Collective readiness" sheetId="124" r:id="R961356a441d0455b"/>
    <x:sheet xmlns:r="http://schemas.openxmlformats.org/officeDocument/2006/relationships" name="M27 Ambivalence" sheetId="125" r:id="R5f05f167281a422e"/>
    <x:sheet xmlns:r="http://schemas.openxmlformats.org/officeDocument/2006/relationships" name="M28 Culture levels" sheetId="126" r:id="R6f668a24b2f74b48"/>
    <x:sheet xmlns:r="http://schemas.openxmlformats.org/officeDocument/2006/relationships" name="M29 Competing values" sheetId="127" r:id="R00b2ae352cfe4b27"/>
    <x:sheet xmlns:r="http://schemas.openxmlformats.org/officeDocument/2006/relationships" name="M30 Cultural web" sheetId="128" r:id="R99ccc490f66a41dd"/>
    <x:sheet xmlns:r="http://schemas.openxmlformats.org/officeDocument/2006/relationships" name="M31 Learning organisation" sheetId="129" r:id="Rda1845a0bfc54af9"/>
    <x:sheet xmlns:r="http://schemas.openxmlformats.org/officeDocument/2006/relationships" name="M32 Learning loops" sheetId="130" r:id="Rf9a0e78608b24e3f"/>
    <x:sheet xmlns:r="http://schemas.openxmlformats.org/officeDocument/2006/relationships" name="M33 Appreciative inquiry" sheetId="131" r:id="R5e2cbafc6aea42c3"/>
    <x:sheet xmlns:r="http://schemas.openxmlformats.org/officeDocument/2006/relationships" name="M34 Dialogic OD" sheetId="132" r:id="R4124b3583e274634"/>
    <x:sheet xmlns:r="http://schemas.openxmlformats.org/officeDocument/2006/relationships" name="M35 Diffusion" sheetId="133" r:id="R98c0cfc301cd4f46"/>
    <x:sheet xmlns:r="http://schemas.openxmlformats.org/officeDocument/2006/relationships" name="M36 Technology acceptance" sheetId="134" r:id="Rfa06c9e79a42433a"/>
    <x:sheet xmlns:r="http://schemas.openxmlformats.org/officeDocument/2006/relationships" name="M37 UTAUT" sheetId="135" r:id="Rd986aac29e084ac2"/>
    <x:sheet xmlns:r="http://schemas.openxmlformats.org/officeDocument/2006/relationships" name="M38 Adoption segments" sheetId="136" r:id="R920f9fe36ae14644"/>
    <x:sheet xmlns:r="http://schemas.openxmlformats.org/officeDocument/2006/relationships" name="M39 Adaptive systems" sheetId="137" r:id="R29f51367349b4f70"/>
    <x:sheet xmlns:r="http://schemas.openxmlformats.org/officeDocument/2006/relationships" name="M40 Cynefin" sheetId="138" r:id="R63e6458875434d6b"/>
    <x:sheet xmlns:r="http://schemas.openxmlformats.org/officeDocument/2006/relationships" name="M41 Adaptive leadership" sheetId="139" r:id="Rc42afec28d9a42f1"/>
    <x:sheet xmlns:r="http://schemas.openxmlformats.org/officeDocument/2006/relationships" name="M42 Theory U" sheetId="140" r:id="R34c3758863754395"/>
    <x:sheet xmlns:r="http://schemas.openxmlformats.org/officeDocument/2006/relationships" name="M43 Lean change" sheetId="141" r:id="R49d9221d95b14a66"/>
    <x:sheet xmlns:r="http://schemas.openxmlformats.org/officeDocument/2006/relationships" name="M44 CFIR" sheetId="142" r:id="R041666ac0495408c"/>
    <x:sheet xmlns:r="http://schemas.openxmlformats.org/officeDocument/2006/relationships" name="M45 iPARIHS" sheetId="143" r:id="R55b9d9875ee54afa"/>
    <x:sheet xmlns:r="http://schemas.openxmlformats.org/officeDocument/2006/relationships" name="M46 RE AIM" sheetId="144" r:id="Rc1e6b62e28e74a85"/>
    <x:sheet xmlns:r="http://schemas.openxmlformats.org/officeDocument/2006/relationships" name="M47 EPIS" sheetId="145" r:id="R45e5c96e8eae418d"/>
    <x:sheet xmlns:r="http://schemas.openxmlformats.org/officeDocument/2006/relationships" name="M48 Normalisation" sheetId="146" r:id="R883bd40a0e2c4a83"/>
    <x:sheet xmlns:r="http://schemas.openxmlformats.org/officeDocument/2006/relationships" name="M49 Knowledge to action" sheetId="147" r:id="Rffc48567d9aa4e10"/>
    <x:sheet xmlns:r="http://schemas.openxmlformats.org/officeDocument/2006/relationships" name="M50 PDSA" sheetId="148" r:id="Reedd9b634b354ee3"/>
    <x:sheet xmlns:r="http://schemas.openxmlformats.org/officeDocument/2006/relationships" name="R01 Readiness brief" sheetId="149" r:id="Rda3aad7f0faf4ccb"/>
    <x:sheet xmlns:r="http://schemas.openxmlformats.org/officeDocument/2006/relationships" name="R02 Readiness interviews" sheetId="150" r:id="Rd173293064f5456c"/>
    <x:sheet xmlns:r="http://schemas.openxmlformats.org/officeDocument/2006/relationships" name="R03 4C structured survey" sheetId="151" r:id="Rcecb08cba2c54e05"/>
    <x:sheet xmlns:r="http://schemas.openxmlformats.org/officeDocument/2006/relationships" name="R04 4C mixed survey" sheetId="152" r:id="R6f06b89972d14e33"/>
    <x:sheet xmlns:r="http://schemas.openxmlformats.org/officeDocument/2006/relationships" name="R05 4C analysis" sheetId="153" r:id="R05043a53de87464b"/>
    <x:sheet xmlns:r="http://schemas.openxmlformats.org/officeDocument/2006/relationships" name="R06 Readiness actions" sheetId="154" r:id="R3e8f93d838734314"/>
    <x:sheet xmlns:r="http://schemas.openxmlformats.org/officeDocument/2006/relationships" name="R07 Five readiness gates" sheetId="155" r:id="R70318de161194720"/>
    <x:sheet xmlns:r="http://schemas.openxmlformats.org/officeDocument/2006/relationships" name="R08 Readiness workshop" sheetId="156" r:id="Re74eea5ea4074294"/>
    <x:sheet xmlns:r="http://schemas.openxmlformats.org/officeDocument/2006/relationships" name="R05 Data" sheetId="157" r:id="R49451cde1e5b4076"/>
    <x:sheet xmlns:r="http://schemas.openxmlformats.org/officeDocument/2006/relationships" name="R05 Profile" sheetId="158" r:id="Ra27ab9e4429440d9"/>
    <x:sheet xmlns:r="http://schemas.openxmlformats.org/officeDocument/2006/relationships" name="EX NEXUS Metrics" sheetId="159" r:id="R74734a19d459437f"/>
    <x:sheet xmlns:r="http://schemas.openxmlformats.org/officeDocument/2006/relationships" name="EX NEXUS Records" sheetId="160" r:id="Re070182fc7f8447a"/>
    <x:sheet xmlns:r="http://schemas.openxmlformats.org/officeDocument/2006/relationships" name="EX Survey Check" sheetId="161" r:id="Re85dabd41f144a9c"/>
    <x:sheet xmlns:r="http://schemas.openxmlformats.org/officeDocument/2006/relationships" name="R05 Clean" sheetId="162" r:id="R3c855778d2c4415f"/>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dd-mmm-yyyy"/>
    <x:numFmt numFmtId="201" formatCode="0.0%"/>
    <x:numFmt numFmtId="202" formatCode="#,##0.0"/>
    <x:numFmt numFmtId="203" formatCode="0.00"/>
    <x:numFmt numFmtId="204" formatCode="0%"/>
  </x:numFmts>
  <x:fonts count="22">
    <x:font>
      <x:sz val="11"/>
      <x:name val="Carlito"/>
    </x:font>
    <x:font>
      <x:sz val="11"/>
      <x:color rgb="FF06131B"/>
      <x:name val="Calibri"/>
    </x:font>
    <x:font>
      <x:b/>
      <x:sz val="20"/>
      <x:color rgb="FFFFFFFF"/>
      <x:name val="Calibri"/>
    </x:font>
    <x:font>
      <x:sz val="11"/>
      <x:color rgb="FF47545C"/>
      <x:name val="Calibri"/>
    </x:font>
    <x:font>
      <x:b/>
      <x:sz val="10"/>
      <x:color rgb="FF06131B"/>
      <x:name val="Calibri"/>
    </x:font>
    <x:font>
      <x:b/>
      <x:sz val="11"/>
      <x:color rgb="FF159A91"/>
      <x:name val="Calibri"/>
    </x:font>
    <x:font>
      <x:b/>
      <x:sz val="11"/>
      <x:color rgb="FFFFFFFF"/>
      <x:name val="Calibri"/>
    </x:font>
    <x:font>
      <x:sz val="11"/>
      <x:color rgb="FF175F84"/>
      <x:name val="Calibri"/>
    </x:font>
    <x:font>
      <x:sz val="10"/>
      <x:color rgb="FF47545C"/>
      <x:name val="Calibri"/>
    </x:font>
    <x:font>
      <x:b/>
      <x:sz val="11"/>
      <x:color rgb="FF06131B"/>
      <x:name val="Calibri"/>
    </x:font>
    <x:font>
      <x:sz val="11"/>
      <x:color rgb="FF06131B"/>
      <x:name val="Calibri"/>
    </x:font>
    <x:font>
      <x:sz val="10"/>
      <x:color rgb="FF06131B"/>
      <x:name val="Calibri"/>
    </x:font>
    <x:font>
      <x:b/>
      <x:sz val="10"/>
      <x:color rgb="FFFFFFFF"/>
      <x:name val="Calibri"/>
    </x:font>
    <x:font>
      <x:b/>
      <x:sz val="14"/>
      <x:color rgb="FFFFFFFF"/>
      <x:name val="Calibri"/>
    </x:font>
    <x:font>
      <x:sz val="12"/>
      <x:color rgb="FF06131B"/>
      <x:name val="Calibri"/>
    </x:font>
    <x:font>
      <x:b/>
      <x:sz val="12"/>
      <x:color rgb="FFFFFFFF"/>
      <x:name val="Calibri"/>
    </x:font>
    <x:font>
      <x:b/>
      <x:sz val="10"/>
      <x:color rgb="FFFFFFFF"/>
      <x:name val="Carlito"/>
    </x:font>
    <x:font>
      <x:sz val="11"/>
      <x:name val="Calibri"/>
    </x:font>
    <x:font>
      <x:sz val="11"/>
      <x:color rgb="FF06131B"/>
      <x:name val="Carlito"/>
    </x:font>
    <x:font>
      <x:b/>
      <x:sz val="13"/>
      <x:color rgb="FFFFFFFF"/>
      <x:name val="Calibri"/>
    </x:font>
    <x:font>
      <x:b/>
      <x:sz val="22"/>
      <x:color rgb="FFFFFFFF"/>
      <x:name val="Calibri"/>
    </x:font>
    <x:font>
      <x:b/>
      <x:sz val="14"/>
      <x:color rgb="FF06131B"/>
      <x:name val="Calibri"/>
    </x:font>
  </x:fonts>
  <x:fills count="6">
    <x:fill>
      <x:patternFill patternType="none"/>
    </x:fill>
    <x:fill>
      <x:patternFill patternType="gray125"/>
    </x:fill>
    <x:fill>
      <x:patternFill patternType="solid">
        <x:fgColor rgb="FF06131B"/>
      </x:patternFill>
    </x:fill>
    <x:fill>
      <x:patternFill patternType="solid">
        <x:fgColor rgb="FFF6F8F9"/>
      </x:patternFill>
    </x:fill>
    <x:fill>
      <x:patternFill patternType="solid">
        <x:fgColor rgb="FF2EC4B6"/>
      </x:patternFill>
    </x:fill>
    <x:fill>
      <x:patternFill patternType="solid">
        <x:fgColor rgb="FFE7F7F5"/>
      </x:patternFill>
    </x:fill>
  </x:fills>
  <x:borders count="2">
    <x:border/>
    <x:border/>
  </x:borders>
  <x:cellStyleXfs count="1">
    <x:xf numFmtId="0" fontId="0" fillId="0" borderId="0"/>
  </x:cellStyleXfs>
  <x:cellXfs count="188">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0" borderId="1" xfId="0" applyNumberFormat="1" applyFont="1" applyFill="1" applyBorder="1"/>
    <x:xf numFmtId="0" fontId="1" fillId="0" borderId="1" xfId="0" applyNumberFormat="1" applyFont="1" applyFill="1" applyBorder="1" applyAlignment="1">
      <x:alignment wrapText="1"/>
    </x:xf>
    <x:xf numFmtId="0" fontId="1" fillId="0" borderId="1"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top" wrapText="1"/>
    </x:xf>
    <x:xf numFmtId="0" fontId="2" fillId="0" borderId="1"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3" fillId="0" borderId="0" xfId="0" applyNumberFormat="1" applyFont="1" applyFill="1" applyBorder="1" applyAlignment="1">
      <x:alignment vertical="center" wrapText="1"/>
    </x:xf>
    <x:xf numFmtId="0" fontId="3" fillId="0" borderId="1" xfId="0" applyNumberFormat="1" applyFont="1" applyFill="1" applyBorder="1" applyAlignment="1">
      <x:alignment vertical="top" wrapText="1"/>
    </x:xf>
    <x:xf numFmtId="0" fontId="3" fillId="0" borderId="1"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1" xfId="0" applyNumberFormat="1" applyFont="1" applyFill="1" applyBorder="1" applyAlignment="1">
      <x:alignment vertical="center" wrapText="1"/>
    </x:xf>
    <x:xf numFmtId="0" fontId="4" fillId="0" borderId="0" xfId="0" applyNumberFormat="1" applyFont="1" applyFill="1" applyBorder="1" applyAlignment="1">
      <x:alignment vertical="top" wrapText="1"/>
    </x:xf>
    <x:xf numFmtId="0" fontId="4" fillId="0" borderId="0" xfId="0" applyNumberFormat="1" applyFont="1" applyFill="1" applyBorder="1" applyAlignment="1">
      <x:alignment vertical="center" wrapText="1"/>
    </x:xf>
    <x:xf numFmtId="0" fontId="4" fillId="0" borderId="1" xfId="0" applyNumberFormat="1" applyFont="1" applyFill="1" applyBorder="1" applyAlignment="1">
      <x:alignment vertical="top" wrapText="1"/>
    </x:xf>
    <x:xf numFmtId="0" fontId="4" fillId="0" borderId="1"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4" fillId="4" borderId="1" xfId="0" applyNumberFormat="1" applyFont="1" applyFill="1" applyBorder="1" applyAlignment="1">
      <x:alignment vertical="center" wrapText="1"/>
    </x:xf>
    <x:xf numFmtId="0" fontId="1" fillId="5" borderId="0" xfId="0" applyNumberFormat="1" applyFont="1" applyFill="1" applyBorder="1" applyAlignment="1">
      <x:alignment vertical="top" wrapText="1"/>
    </x:xf>
    <x:xf numFmtId="0" fontId="5" fillId="5" borderId="0" xfId="0" applyNumberFormat="1" applyFont="1" applyFill="1" applyBorder="1" applyAlignment="1">
      <x:alignment vertical="top" wrapText="1"/>
    </x:xf>
    <x:xf numFmtId="0" fontId="1" fillId="5" borderId="1" xfId="0" applyNumberFormat="1" applyFont="1" applyFill="1" applyBorder="1" applyAlignment="1">
      <x:alignment vertical="top" wrapText="1"/>
    </x:xf>
    <x:xf numFmtId="0" fontId="5" fillId="5" borderId="1" xfId="0" applyNumberFormat="1" applyFont="1" applyFill="1" applyBorder="1" applyAlignment="1">
      <x:alignment vertical="top" wrapText="1"/>
    </x:xf>
    <x:xf numFmtId="0" fontId="4" fillId="3" borderId="0" xfId="0" applyNumberFormat="1" applyFont="1" applyFill="1" applyBorder="1" applyAlignment="1">
      <x:alignment vertical="center" wrapText="1"/>
    </x:xf>
    <x:xf numFmtId="0" fontId="4" fillId="3" borderId="1"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0" fontId="6" fillId="0" borderId="0" xfId="0" applyNumberFormat="1" applyFont="1" applyFill="1" applyBorder="1" applyAlignment="1">
      <x:alignment vertical="center" wrapText="1"/>
    </x:xf>
    <x:xf numFmtId="0" fontId="6" fillId="0" borderId="1" xfId="0" applyNumberFormat="1" applyFont="1" applyFill="1" applyBorder="1" applyAlignment="1">
      <x:alignment vertical="top" wrapText="1"/>
    </x:xf>
    <x:xf numFmtId="0" fontId="6" fillId="0" borderId="1" xfId="0" applyNumberFormat="1" applyFont="1" applyFill="1" applyBorder="1" applyAlignment="1">
      <x:alignment vertical="center" wrapText="1"/>
    </x:xf>
    <x:xf numFmtId="0" fontId="6" fillId="2" borderId="0" xfId="0" applyNumberFormat="1" applyFont="1" applyFill="1" applyBorder="1" applyAlignment="1">
      <x:alignment vertical="center" wrapText="1"/>
    </x:xf>
    <x:xf numFmtId="0" fontId="6" fillId="2" borderId="1" xfId="0" applyNumberFormat="1" applyFont="1" applyFill="1" applyBorder="1" applyAlignment="1">
      <x:alignment vertical="center" wrapText="1"/>
    </x:xf>
    <x:xf numFmtId="0" fontId="7" fillId="5" borderId="0" xfId="0" applyNumberFormat="1" applyFont="1" applyFill="1" applyBorder="1" applyAlignment="1">
      <x:alignment vertical="top" wrapText="1"/>
    </x:xf>
    <x:xf numFmtId="0" fontId="7" fillId="5" borderId="1"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0" xfId="0" applyNumberFormat="1" applyFont="1" applyFill="1" applyBorder="1" applyAlignment="1">
      <x:alignment vertical="center" wrapText="1"/>
    </x:xf>
    <x:xf numFmtId="0" fontId="8" fillId="0" borderId="1" xfId="0" applyNumberFormat="1" applyFont="1" applyFill="1" applyBorder="1" applyAlignment="1">
      <x:alignment vertical="top" wrapText="1"/>
    </x:xf>
    <x:xf numFmtId="0" fontId="8" fillId="0" borderId="1" xfId="0" applyNumberFormat="1" applyFont="1" applyFill="1" applyBorder="1" applyAlignment="1">
      <x:alignment vertical="center" wrapText="1"/>
    </x:xf>
    <x:xf numFmtId="0" fontId="8" fillId="3" borderId="0" xfId="0" applyNumberFormat="1" applyFont="1" applyFill="1" applyBorder="1" applyAlignment="1">
      <x:alignment vertical="center" wrapText="1"/>
    </x:xf>
    <x:xf numFmtId="0" fontId="8" fillId="3" borderId="1" xfId="0" applyNumberFormat="1" applyFont="1" applyFill="1" applyBorder="1" applyAlignment="1">
      <x:alignment vertical="center" wrapText="1"/>
    </x:xf>
    <x:xf numFmtId="0" fontId="9" fillId="0" borderId="0" xfId="0" applyNumberFormat="1" applyFont="1" applyFill="1" applyBorder="1" applyAlignment="1">
      <x:alignment vertical="top" wrapText="1"/>
    </x:xf>
    <x:xf numFmtId="0" fontId="9" fillId="0" borderId="0" xfId="0" applyNumberFormat="1" applyFont="1" applyFill="1" applyBorder="1" applyAlignment="1">
      <x:alignment vertical="center" wrapText="1"/>
    </x:xf>
    <x:xf numFmtId="0" fontId="9" fillId="0" borderId="1" xfId="0" applyNumberFormat="1" applyFont="1" applyFill="1" applyBorder="1" applyAlignment="1">
      <x:alignment vertical="top" wrapText="1"/>
    </x:xf>
    <x:xf numFmtId="0" fontId="9" fillId="0" borderId="1" xfId="0" applyNumberFormat="1" applyFont="1" applyFill="1" applyBorder="1" applyAlignment="1">
      <x:alignment vertical="center" wrapText="1"/>
    </x:xf>
    <x:xf numFmtId="0" fontId="9" fillId="4" borderId="0" xfId="0" applyNumberFormat="1" applyFont="1" applyFill="1" applyBorder="1" applyAlignment="1">
      <x:alignment vertical="center" wrapText="1"/>
    </x:xf>
    <x:xf numFmtId="0" fontId="9" fillId="4" borderId="1" xfId="0" applyNumberFormat="1" applyFont="1" applyFill="1" applyBorder="1" applyAlignment="1">
      <x:alignment vertical="center" wrapText="1"/>
    </x:xf>
    <x:xf numFmtId="0" fontId="10" fillId="0" borderId="0" xfId="0" applyNumberFormat="1" applyFont="1" applyFill="1" applyBorder="1" applyAlignment="1">
      <x:alignment vertical="top" wrapText="1"/>
    </x:xf>
    <x:xf numFmtId="0" fontId="10" fillId="0" borderId="0" xfId="0" applyNumberFormat="1" applyFont="1" applyFill="1" applyBorder="1" applyAlignment="1">
      <x:alignment vertical="center" wrapText="1"/>
    </x:xf>
    <x:xf numFmtId="0" fontId="10" fillId="0" borderId="1" xfId="0" applyNumberFormat="1" applyFont="1" applyFill="1" applyBorder="1" applyAlignment="1">
      <x:alignment vertical="top" wrapText="1"/>
    </x:xf>
    <x:xf numFmtId="0" fontId="10" fillId="0" borderId="1" xfId="0" applyNumberFormat="1" applyFont="1" applyFill="1" applyBorder="1" applyAlignment="1">
      <x:alignment vertical="center" wrapText="1"/>
    </x:xf>
    <x:xf numFmtId="0" fontId="11" fillId="0" borderId="0" xfId="0" applyNumberFormat="1" applyFont="1" applyFill="1" applyBorder="1" applyAlignment="1">
      <x:alignment vertical="top" wrapText="1"/>
    </x:xf>
    <x:xf numFmtId="0" fontId="11" fillId="0" borderId="0" xfId="0" applyNumberFormat="1" applyFont="1" applyFill="1" applyBorder="1" applyAlignment="1">
      <x:alignment vertical="center" wrapText="1"/>
    </x:xf>
    <x:xf numFmtId="0" fontId="11" fillId="0" borderId="1" xfId="0" applyNumberFormat="1" applyFont="1" applyFill="1" applyBorder="1" applyAlignment="1">
      <x:alignment vertical="top" wrapText="1"/>
    </x:xf>
    <x:xf numFmtId="0" fontId="11" fillId="0" borderId="1" xfId="0" applyNumberFormat="1" applyFont="1" applyFill="1" applyBorder="1" applyAlignment="1">
      <x:alignment vertical="center" wrapText="1"/>
    </x:xf>
    <x:xf numFmtId="0" fontId="11" fillId="3" borderId="0" xfId="0" applyNumberFormat="1" applyFont="1" applyFill="1" applyBorder="1" applyAlignment="1">
      <x:alignment vertical="center" wrapText="1"/>
    </x:xf>
    <x:xf numFmtId="0" fontId="11" fillId="3" borderId="1"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3" borderId="0" xfId="0" applyNumberFormat="1" applyFont="1" applyFill="1" applyBorder="1" applyAlignment="1">
      <x:alignment vertical="center" wrapText="1"/>
    </x:xf>
    <x:xf numFmtId="0" fontId="9" fillId="5" borderId="0" xfId="0" applyNumberFormat="1" applyFont="1" applyFill="1" applyBorder="1" applyAlignment="1">
      <x:alignment vertical="top" wrapText="1"/>
    </x:xf>
    <x:xf numFmtId="0" fontId="9" fillId="3" borderId="0" xfId="0" applyNumberFormat="1" applyFont="1" applyFill="1" applyBorder="1" applyAlignment="1">
      <x:alignment vertical="center" wrapText="1"/>
    </x:xf>
    <x:xf numFmtId="0" fontId="9" fillId="2" borderId="0" xfId="0" applyNumberFormat="1" applyFont="1" applyFill="1" applyBorder="1" applyAlignment="1">
      <x:alignment vertical="top" wrapText="1"/>
    </x:xf>
    <x:xf numFmtId="0" fontId="10" fillId="3" borderId="0" xfId="0" applyNumberFormat="1" applyFont="1" applyFill="1" applyBorder="1" applyAlignment="1">
      <x:alignment vertical="top" wrapText="1"/>
    </x:xf>
    <x:xf numFmtId="0" fontId="9" fillId="4" borderId="0" xfId="0" applyNumberFormat="1" applyFont="1" applyFill="1" applyBorder="1" applyAlignment="1">
      <x:alignment vertical="top" wrapText="1"/>
    </x:xf>
    <x:xf numFmtId="0" fontId="9" fillId="3" borderId="0" xfId="0" applyNumberFormat="1" applyFont="1" applyFill="1" applyBorder="1" applyAlignment="1">
      <x:alignment vertical="top" wrapText="1"/>
    </x:xf>
    <x:xf numFmtId="0" fontId="9" fillId="2" borderId="1" xfId="0" applyNumberFormat="1" applyFont="1" applyFill="1" applyBorder="1" applyAlignment="1">
      <x:alignment vertical="center" wrapText="1"/>
    </x:xf>
    <x:xf numFmtId="0" fontId="10" fillId="3" borderId="1" xfId="0" applyNumberFormat="1" applyFont="1" applyFill="1" applyBorder="1" applyAlignment="1">
      <x:alignment vertical="center" wrapText="1"/>
    </x:xf>
    <x:xf numFmtId="0" fontId="9" fillId="5" borderId="1" xfId="0" applyNumberFormat="1" applyFont="1" applyFill="1" applyBorder="1" applyAlignment="1">
      <x:alignment vertical="top" wrapText="1"/>
    </x:xf>
    <x:xf numFmtId="0" fontId="9" fillId="3" borderId="1" xfId="0" applyNumberFormat="1" applyFont="1" applyFill="1" applyBorder="1" applyAlignment="1">
      <x:alignment vertical="center" wrapText="1"/>
    </x:xf>
    <x:xf numFmtId="0" fontId="9" fillId="2" borderId="1" xfId="0" applyNumberFormat="1" applyFont="1" applyFill="1" applyBorder="1" applyAlignment="1">
      <x:alignment vertical="top" wrapText="1"/>
    </x:xf>
    <x:xf numFmtId="0" fontId="10" fillId="3" borderId="1" xfId="0" applyNumberFormat="1" applyFont="1" applyFill="1" applyBorder="1" applyAlignment="1">
      <x:alignment vertical="top" wrapText="1"/>
    </x:xf>
    <x:xf numFmtId="0" fontId="9" fillId="4" borderId="1" xfId="0" applyNumberFormat="1" applyFont="1" applyFill="1" applyBorder="1" applyAlignment="1">
      <x:alignment vertical="top" wrapText="1"/>
    </x:xf>
    <x:xf numFmtId="0" fontId="9" fillId="3" borderId="1"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1"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4" fillId="4" borderId="0" xfId="0" applyNumberFormat="1" applyFont="1" applyFill="1" applyBorder="1" applyAlignment="1">
      <x:alignment vertical="top" wrapText="1"/>
    </x:xf>
    <x:xf numFmtId="0" fontId="4" fillId="4" borderId="1"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6" fillId="2" borderId="0" xfId="0" applyNumberFormat="1" applyFont="1" applyFill="1" applyBorder="1" applyAlignment="1">
      <x:alignment vertical="top" wrapText="1"/>
    </x:xf>
    <x:xf numFmtId="0" fontId="6" fillId="2" borderId="1" xfId="0" applyNumberFormat="1" applyFont="1" applyFill="1" applyBorder="1" applyAlignment="1">
      <x:alignment vertical="top" wrapText="1"/>
    </x:xf>
    <x:xf numFmtId="0" fontId="8" fillId="3" borderId="0" xfId="0" applyNumberFormat="1" applyFont="1" applyFill="1" applyBorder="1" applyAlignment="1">
      <x:alignment vertical="top" wrapText="1"/>
    </x:xf>
    <x:xf numFmtId="0" fontId="8" fillId="3" borderId="1" xfId="0" applyNumberFormat="1" applyFont="1" applyFill="1" applyBorder="1" applyAlignment="1">
      <x:alignment vertical="top" wrapText="1"/>
    </x:xf>
    <x:xf numFmtId="0" fontId="11" fillId="3" borderId="0" xfId="0" applyNumberFormat="1" applyFont="1" applyFill="1" applyBorder="1" applyAlignment="1">
      <x:alignment vertical="top" wrapText="1"/>
    </x:xf>
    <x:xf numFmtId="0" fontId="11" fillId="3" borderId="1"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3" borderId="1"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4" borderId="1" xfId="0" applyNumberFormat="1" applyFont="1" applyFill="1" applyBorder="1" applyAlignment="1">
      <x:alignment vertical="top" wrapText="1"/>
    </x:xf>
    <x:xf numFmtId="0" fontId="12" fillId="2" borderId="0" xfId="0" applyNumberFormat="1" applyFont="1" applyFill="1" applyBorder="1" applyAlignment="1">
      <x:alignment vertical="top" wrapText="1"/>
    </x:xf>
    <x:xf numFmtId="0" fontId="12" fillId="2" borderId="0" xfId="0" applyNumberFormat="1" applyFont="1" applyFill="1" applyBorder="1" applyAlignment="1">
      <x:alignment vertical="center" wrapText="1"/>
    </x:xf>
    <x:xf numFmtId="0" fontId="12" fillId="2" borderId="1" xfId="0" applyNumberFormat="1" applyFont="1" applyFill="1" applyBorder="1" applyAlignment="1">
      <x:alignment vertical="top" wrapText="1"/>
    </x:xf>
    <x:xf numFmtId="0" fontId="12" fillId="2" borderId="1" xfId="0" applyNumberFormat="1" applyFont="1" applyFill="1" applyBorder="1" applyAlignment="1">
      <x:alignment vertical="center" wrapText="1"/>
    </x:xf>
    <x:xf numFmtId="200" fontId="7" fillId="5" borderId="0" xfId="0" applyNumberFormat="1" applyFont="1" applyFill="1" applyBorder="1" applyAlignment="1">
      <x:alignment vertical="top" wrapText="1"/>
    </x:xf>
    <x:xf numFmtId="200" fontId="7" fillId="5" borderId="1" xfId="0" applyNumberFormat="1" applyFont="1" applyFill="1" applyBorder="1" applyAlignment="1">
      <x:alignment vertical="top" wrapText="1"/>
    </x:xf>
    <x:xf numFmtId="0" fontId="13" fillId="2" borderId="0" xfId="0" applyNumberFormat="1" applyFont="1" applyFill="1" applyBorder="1" applyAlignment="1">
      <x:alignment vertical="top" wrapText="1"/>
    </x:xf>
    <x:xf numFmtId="0" fontId="13" fillId="2" borderId="0" xfId="0" applyNumberFormat="1" applyFont="1" applyFill="1" applyBorder="1" applyAlignment="1">
      <x:alignment vertical="center" wrapText="1"/>
    </x:xf>
    <x:xf numFmtId="0" fontId="13" fillId="2" borderId="1" xfId="0" applyNumberFormat="1" applyFont="1" applyFill="1" applyBorder="1" applyAlignment="1">
      <x:alignment vertical="top" wrapText="1"/>
    </x:xf>
    <x:xf numFmtId="0" fontId="13" fillId="2" borderId="1" xfId="0" applyNumberFormat="1" applyFont="1" applyFill="1" applyBorder="1" applyAlignment="1">
      <x:alignment vertical="center" wrapText="1"/>
    </x:xf>
    <x:xf numFmtId="0" fontId="14" fillId="3" borderId="0" xfId="0" applyNumberFormat="1" applyFont="1" applyFill="1" applyBorder="1" applyAlignment="1">
      <x:alignment vertical="top" wrapText="1"/>
    </x:xf>
    <x:xf numFmtId="0" fontId="14" fillId="3" borderId="0" xfId="0" applyNumberFormat="1" applyFont="1" applyFill="1" applyBorder="1" applyAlignment="1">
      <x:alignment vertical="center" wrapText="1"/>
    </x:xf>
    <x:xf numFmtId="0" fontId="14" fillId="3" borderId="1" xfId="0" applyNumberFormat="1" applyFont="1" applyFill="1" applyBorder="1" applyAlignment="1">
      <x:alignment vertical="top" wrapText="1"/>
    </x:xf>
    <x:xf numFmtId="0" fontId="14" fillId="3" borderId="1" xfId="0" applyNumberFormat="1" applyFont="1" applyFill="1" applyBorder="1" applyAlignment="1">
      <x:alignment vertical="center" wrapText="1"/>
    </x:xf>
    <x:xf numFmtId="201" fontId="1" fillId="3" borderId="0" xfId="0" applyNumberFormat="1" applyFont="1" applyFill="1" applyBorder="1" applyAlignment="1">
      <x:alignment vertical="top" wrapText="1"/>
    </x:xf>
    <x:xf numFmtId="201" fontId="1" fillId="3" borderId="1" xfId="0" applyNumberFormat="1" applyFont="1" applyFill="1" applyBorder="1" applyAlignment="1">
      <x:alignment vertical="top" wrapText="1"/>
    </x:xf>
    <x:xf numFmtId="202" fontId="1" fillId="3" borderId="0" xfId="0" applyNumberFormat="1" applyFont="1" applyFill="1" applyBorder="1" applyAlignment="1">
      <x:alignment vertical="top" wrapText="1"/>
    </x:xf>
    <x:xf numFmtId="202" fontId="1" fillId="3" borderId="1" xfId="0" applyNumberFormat="1" applyFont="1" applyFill="1" applyBorder="1" applyAlignment="1">
      <x:alignment vertical="top" wrapText="1"/>
    </x:xf>
    <x:xf numFmtId="0" fontId="0" fillId="3" borderId="0" xfId="0" applyNumberFormat="1" applyFont="1" applyFill="1" applyBorder="1"/>
    <x:xf numFmtId="0" fontId="10" fillId="3" borderId="0" xfId="0" applyNumberFormat="1" applyFont="1" applyFill="1" applyBorder="1"/>
    <x:xf numFmtId="0" fontId="10" fillId="3" borderId="0" xfId="0" applyNumberFormat="1" applyFont="1" applyFill="1" applyBorder="1" applyAlignment="1">
      <x:alignment wrapText="1"/>
    </x:xf>
    <x:xf numFmtId="0" fontId="0" fillId="3" borderId="1" xfId="0" applyNumberFormat="1" applyFont="1" applyFill="1" applyBorder="1"/>
    <x:xf numFmtId="0" fontId="10" fillId="3" borderId="1" xfId="0" applyNumberFormat="1" applyFont="1" applyFill="1" applyBorder="1"/>
    <x:xf numFmtId="0" fontId="10" fillId="3" borderId="1" xfId="0" applyNumberFormat="1" applyFont="1" applyFill="1" applyBorder="1" applyAlignment="1">
      <x:alignment wrapText="1"/>
    </x:xf>
    <x:xf numFmtId="0" fontId="0" fillId="2" borderId="0" xfId="0" applyNumberFormat="1" applyFont="1" applyFill="1" applyBorder="1"/>
    <x:xf numFmtId="0" fontId="15" fillId="2" borderId="0" xfId="0" applyNumberFormat="1" applyFont="1" applyFill="1" applyBorder="1" applyAlignment="1">
      <x:alignment vertical="top" wrapText="1"/>
    </x:xf>
    <x:xf numFmtId="0" fontId="15" fillId="2" borderId="0" xfId="0" applyNumberFormat="1" applyFont="1" applyFill="1" applyBorder="1"/>
    <x:xf numFmtId="0" fontId="15" fillId="2" borderId="0" xfId="0" applyNumberFormat="1" applyFont="1" applyFill="1" applyBorder="1" applyAlignment="1">
      <x:alignment wrapText="1"/>
    </x:xf>
    <x:xf numFmtId="0" fontId="15" fillId="2" borderId="0" xfId="0" applyNumberFormat="1" applyFont="1" applyFill="1" applyBorder="1" applyAlignment="1">
      <x:alignment vertical="center" wrapText="1"/>
    </x:xf>
    <x:xf numFmtId="0" fontId="0" fillId="2" borderId="1" xfId="0" applyNumberFormat="1" applyFont="1" applyFill="1" applyBorder="1"/>
    <x:xf numFmtId="0" fontId="15" fillId="2" borderId="1" xfId="0" applyNumberFormat="1" applyFont="1" applyFill="1" applyBorder="1" applyAlignment="1">
      <x:alignment vertical="top" wrapText="1"/>
    </x:xf>
    <x:xf numFmtId="0" fontId="15" fillId="2" borderId="1" xfId="0" applyNumberFormat="1" applyFont="1" applyFill="1" applyBorder="1"/>
    <x:xf numFmtId="0" fontId="15" fillId="2" borderId="1" xfId="0" applyNumberFormat="1" applyFont="1" applyFill="1" applyBorder="1" applyAlignment="1">
      <x:alignment wrapText="1"/>
    </x:xf>
    <x:xf numFmtId="0" fontId="15" fillId="2" borderId="1" xfId="0" applyNumberFormat="1" applyFont="1" applyFill="1" applyBorder="1" applyAlignment="1">
      <x:alignment vertical="center" wrapText="1"/>
    </x:xf>
    <x:xf numFmtId="0" fontId="16" fillId="2" borderId="0" xfId="0" applyNumberFormat="1" applyFont="1" applyFill="1" applyBorder="1"/>
    <x:xf numFmtId="0" fontId="16" fillId="2" borderId="0" xfId="0" applyNumberFormat="1" applyFont="1" applyFill="1" applyBorder="1" applyAlignment="1">
      <x:alignment wrapText="1"/>
    </x:xf>
    <x:xf numFmtId="0" fontId="16" fillId="2" borderId="0" xfId="0" applyNumberFormat="1" applyFont="1" applyFill="1" applyBorder="1" applyAlignment="1">
      <x:alignment vertical="center" wrapText="1"/>
    </x:xf>
    <x:xf numFmtId="0" fontId="16" fillId="2" borderId="1" xfId="0" applyNumberFormat="1" applyFont="1" applyFill="1" applyBorder="1"/>
    <x:xf numFmtId="0" fontId="16" fillId="2" borderId="1" xfId="0" applyNumberFormat="1" applyFont="1" applyFill="1" applyBorder="1" applyAlignment="1">
      <x:alignment wrapText="1"/>
    </x:xf>
    <x:xf numFmtId="0" fontId="16" fillId="2" borderId="1" xfId="0" applyNumberFormat="1" applyFont="1" applyFill="1" applyBorder="1" applyAlignment="1">
      <x:alignment vertical="center" wrapText="1"/>
    </x:xf>
    <x:xf numFmtId="0" fontId="1" fillId="5" borderId="0" xfId="0" applyNumberFormat="1" applyFont="1" applyFill="1" applyBorder="1" applyAlignment="1">
      <x:alignment wrapText="1"/>
    </x:xf>
    <x:xf numFmtId="0" fontId="7" fillId="5" borderId="0" xfId="0" applyNumberFormat="1" applyFont="1" applyFill="1" applyBorder="1" applyAlignment="1">
      <x:alignment wrapText="1"/>
    </x:xf>
    <x:xf numFmtId="0" fontId="1" fillId="5" borderId="1" xfId="0" applyNumberFormat="1" applyFont="1" applyFill="1" applyBorder="1" applyAlignment="1">
      <x:alignment wrapText="1"/>
    </x:xf>
    <x:xf numFmtId="0" fontId="7" fillId="5" borderId="1" xfId="0" applyNumberFormat="1" applyFont="1" applyFill="1" applyBorder="1" applyAlignment="1">
      <x:alignment wrapText="1"/>
    </x:xf>
    <x:xf numFmtId="0" fontId="17" fillId="3" borderId="0" xfId="0" applyNumberFormat="1" applyFont="1" applyFill="1" applyBorder="1"/>
    <x:xf numFmtId="0" fontId="17" fillId="3" borderId="1" xfId="0" applyNumberFormat="1" applyFont="1" applyFill="1" applyBorder="1"/>
    <x:xf numFmtId="0" fontId="1" fillId="3" borderId="0" xfId="0" applyNumberFormat="1" applyFont="1" applyFill="1" applyBorder="1" applyAlignment="1">
      <x:alignment wrapText="1"/>
    </x:xf>
    <x:xf numFmtId="0" fontId="1" fillId="3" borderId="1" xfId="0" applyNumberFormat="1" applyFont="1" applyFill="1" applyBorder="1" applyAlignment="1">
      <x:alignment wrapText="1"/>
    </x:xf>
    <x:xf numFmtId="203" fontId="1" fillId="3" borderId="0" xfId="0" applyNumberFormat="1" applyFont="1" applyFill="1" applyBorder="1" applyAlignment="1">
      <x:alignment wrapText="1"/>
    </x:xf>
    <x:xf numFmtId="203" fontId="1" fillId="3" borderId="1" xfId="0" applyNumberFormat="1" applyFont="1" applyFill="1" applyBorder="1" applyAlignment="1">
      <x:alignment wrapText="1"/>
    </x:xf>
    <x:xf numFmtId="0" fontId="14" fillId="3" borderId="0" xfId="0" applyNumberFormat="1" applyFont="1" applyFill="1" applyBorder="1"/>
    <x:xf numFmtId="0" fontId="14" fillId="3" borderId="0" xfId="0" applyNumberFormat="1" applyFont="1" applyFill="1" applyBorder="1" applyAlignment="1">
      <x:alignment wrapText="1"/>
    </x:xf>
    <x:xf numFmtId="0" fontId="14" fillId="3" borderId="1" xfId="0" applyNumberFormat="1" applyFont="1" applyFill="1" applyBorder="1"/>
    <x:xf numFmtId="0" fontId="14" fillId="3" borderId="1" xfId="0" applyNumberFormat="1" applyFont="1" applyFill="1" applyBorder="1" applyAlignment="1">
      <x:alignment wrapText="1"/>
    </x:xf>
    <x:xf numFmtId="0" fontId="18" fillId="3" borderId="0" xfId="0" applyNumberFormat="1" applyFont="1" applyFill="1" applyBorder="1"/>
    <x:xf numFmtId="0" fontId="18" fillId="3" borderId="0" xfId="0" applyNumberFormat="1" applyFont="1" applyFill="1" applyBorder="1" applyAlignment="1">
      <x:alignment wrapText="1"/>
    </x:xf>
    <x:xf numFmtId="0" fontId="18" fillId="3" borderId="1" xfId="0" applyNumberFormat="1" applyFont="1" applyFill="1" applyBorder="1"/>
    <x:xf numFmtId="0" fontId="18" fillId="3" borderId="1" xfId="0" applyNumberFormat="1" applyFont="1" applyFill="1" applyBorder="1" applyAlignment="1">
      <x:alignment wrapText="1"/>
    </x:xf>
    <x:xf numFmtId="201" fontId="18" fillId="3" borderId="0" xfId="0" applyNumberFormat="1" applyFont="1" applyFill="1" applyBorder="1" applyAlignment="1">
      <x:alignment wrapText="1"/>
    </x:xf>
    <x:xf numFmtId="201" fontId="18" fillId="3" borderId="1" xfId="0" applyNumberFormat="1" applyFont="1" applyFill="1" applyBorder="1" applyAlignment="1">
      <x:alignment wrapText="1"/>
    </x:xf>
    <x:xf numFmtId="203" fontId="18" fillId="3" borderId="0" xfId="0" applyNumberFormat="1" applyFont="1" applyFill="1" applyBorder="1" applyAlignment="1">
      <x:alignment wrapText="1"/>
    </x:xf>
    <x:xf numFmtId="203" fontId="18" fillId="3" borderId="1" xfId="0" applyNumberFormat="1" applyFont="1" applyFill="1" applyBorder="1" applyAlignment="1">
      <x:alignment wrapText="1"/>
    </x:xf>
    <x:xf numFmtId="203" fontId="1" fillId="0" borderId="0" xfId="0" applyNumberFormat="1" applyFont="1" applyFill="1" applyBorder="1" applyAlignment="1">
      <x:alignment vertical="top" wrapText="1"/>
    </x:xf>
    <x:xf numFmtId="203" fontId="1" fillId="0" borderId="1" xfId="0" applyNumberFormat="1" applyFont="1" applyFill="1" applyBorder="1" applyAlignment="1">
      <x:alignment vertical="top" wrapText="1"/>
    </x:xf>
    <x:xf numFmtId="204" fontId="7" fillId="5" borderId="0" xfId="0" applyNumberFormat="1" applyFont="1" applyFill="1" applyBorder="1" applyAlignment="1">
      <x:alignment vertical="top" wrapText="1"/>
    </x:xf>
    <x:xf numFmtId="204" fontId="7" fillId="5" borderId="1" xfId="0" applyNumberFormat="1" applyFont="1" applyFill="1" applyBorder="1" applyAlignment="1">
      <x:alignment vertical="top" wrapText="1"/>
    </x:xf>
    <x:xf numFmtId="204" fontId="1" fillId="0" borderId="0" xfId="0" applyNumberFormat="1" applyFont="1" applyFill="1" applyBorder="1" applyAlignment="1">
      <x:alignment vertical="top" wrapText="1"/>
    </x:xf>
    <x:xf numFmtId="204" fontId="1" fillId="0" borderId="1"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201" fontId="1" fillId="0" borderId="1" xfId="0" applyNumberFormat="1" applyFont="1" applyFill="1" applyBorder="1" applyAlignment="1">
      <x:alignment vertical="top" wrapText="1"/>
    </x:xf>
    <x:xf numFmtId="202" fontId="1" fillId="0" borderId="0" xfId="0" applyNumberFormat="1" applyFont="1" applyFill="1" applyBorder="1" applyAlignment="1">
      <x:alignment vertical="top" wrapText="1"/>
    </x:xf>
    <x:xf numFmtId="202" fontId="1" fillId="0" borderId="1" xfId="0" applyNumberFormat="1" applyFont="1" applyFill="1" applyBorder="1" applyAlignment="1">
      <x:alignment vertical="top" wrapText="1"/>
    </x:xf>
    <x:xf numFmtId="0" fontId="17" fillId="0" borderId="0" xfId="0" applyNumberFormat="1" applyFont="1" applyFill="1" applyBorder="1"/>
    <x:xf numFmtId="0" fontId="17" fillId="0" borderId="0" xfId="0" applyNumberFormat="1" applyFont="1" applyFill="1" applyBorder="1" applyAlignment="1">
      <x:alignment wrapText="1"/>
    </x:xf>
    <x:xf numFmtId="0" fontId="17" fillId="0" borderId="0" xfId="0" applyNumberFormat="1" applyFont="1" applyFill="1" applyBorder="1" applyAlignment="1">
      <x:alignment vertical="top" wrapText="1"/>
    </x:xf>
    <x:xf numFmtId="0" fontId="17" fillId="0" borderId="1" xfId="0" applyNumberFormat="1" applyFont="1" applyFill="1" applyBorder="1"/>
    <x:xf numFmtId="0" fontId="17" fillId="0" borderId="1" xfId="0" applyNumberFormat="1" applyFont="1" applyFill="1" applyBorder="1" applyAlignment="1">
      <x:alignment wrapText="1"/>
    </x:xf>
    <x:xf numFmtId="0" fontId="17" fillId="0" borderId="1" xfId="0" applyNumberFormat="1" applyFont="1" applyFill="1" applyBorder="1" applyAlignment="1">
      <x:alignment vertical="top" wrapText="1"/>
    </x:xf>
    <x:xf numFmtId="0" fontId="19" fillId="2" borderId="0" xfId="0" applyNumberFormat="1" applyFont="1" applyFill="1" applyBorder="1" applyAlignment="1">
      <x:alignment vertical="top" wrapText="1"/>
    </x:xf>
    <x:xf numFmtId="0" fontId="19" fillId="2" borderId="0" xfId="0" applyNumberFormat="1" applyFont="1" applyFill="1" applyBorder="1" applyAlignment="1">
      <x:alignment vertical="center" wrapText="1"/>
    </x:xf>
    <x:xf numFmtId="0" fontId="19" fillId="2" borderId="1" xfId="0" applyNumberFormat="1" applyFont="1" applyFill="1" applyBorder="1" applyAlignment="1">
      <x:alignment vertical="top" wrapText="1"/>
    </x:xf>
    <x:xf numFmtId="0" fontId="19" fillId="2" borderId="1" xfId="0" applyNumberFormat="1" applyFont="1" applyFill="1" applyBorder="1" applyAlignment="1">
      <x:alignment vertical="center" wrapText="1"/>
    </x:xf>
    <x:xf numFmtId="0" fontId="20" fillId="2" borderId="0" xfId="0" applyNumberFormat="1" applyFont="1" applyFill="1" applyBorder="1" applyAlignment="1">
      <x:alignment vertical="top" wrapText="1"/>
    </x:xf>
    <x:xf numFmtId="0" fontId="20" fillId="2" borderId="0" xfId="0" applyNumberFormat="1" applyFont="1" applyFill="1" applyBorder="1" applyAlignment="1">
      <x:alignment vertical="center" wrapText="1"/>
    </x:xf>
    <x:xf numFmtId="0" fontId="20" fillId="2" borderId="1" xfId="0" applyNumberFormat="1" applyFont="1" applyFill="1" applyBorder="1" applyAlignment="1">
      <x:alignment vertical="top" wrapText="1"/>
    </x:xf>
    <x:xf numFmtId="0" fontId="20" fillId="2" borderId="1" xfId="0" applyNumberFormat="1" applyFont="1" applyFill="1" applyBorder="1" applyAlignment="1">
      <x:alignment vertical="center" wrapText="1"/>
    </x:xf>
    <x:xf numFmtId="0" fontId="21" fillId="4" borderId="0" xfId="0" applyNumberFormat="1" applyFont="1" applyFill="1" applyBorder="1" applyAlignment="1">
      <x:alignment vertical="top" wrapText="1"/>
    </x:xf>
    <x:xf numFmtId="0" fontId="21" fillId="4" borderId="0" xfId="0" applyNumberFormat="1" applyFont="1" applyFill="1" applyBorder="1" applyAlignment="1">
      <x:alignment vertical="center" wrapText="1"/>
    </x:xf>
    <x:xf numFmtId="0" fontId="21" fillId="4" borderId="1" xfId="0" applyNumberFormat="1" applyFont="1" applyFill="1" applyBorder="1" applyAlignment="1">
      <x:alignment vertical="top" wrapText="1"/>
    </x:xf>
    <x:xf numFmtId="0" fontId="21" fillId="4" borderId="1" xfId="0" applyNumberFormat="1" applyFont="1" applyFill="1" applyBorder="1" applyAlignment="1">
      <x:alignment vertical="center" wrapText="1"/>
    </x:xf>
  </x:cellXfs>
  <x:cellStyles count="1">
    <x:cellStyle name="Normal" xfId="0"/>
  </x:cellStyles>
  <x:dxfs count="2">
    <x:dxf>
      <x:fill>
        <x:patternFill patternType="solid">
          <x:bgColor rgb="FFFADDDD"/>
        </x:patternFill>
      </x:fill>
    </x:dxf>
    <x:dxf>
      <x:font>
        <x:b/>
      </x:font>
      <x:fill>
        <x:patternFill patternType="solid">
          <x:bgColor rgb="FFFADDD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f5c5801942d40ea" /><Relationship Type="http://schemas.openxmlformats.org/officeDocument/2006/relationships/theme" Target="/xl/theme/theme1.xml" Id="R20aebfb30ca84201" /><Relationship Type="http://schemas.openxmlformats.org/officeDocument/2006/relationships/sharedStrings" Target="/xl/sharedStrings.xml" Id="R1492821cd28949c4" /><Relationship Type="http://schemas.openxmlformats.org/officeDocument/2006/relationships/worksheet" Target="/xl/worksheets/sheet1.xml" Id="R20f794d705c34f0f" /><Relationship Type="http://schemas.openxmlformats.org/officeDocument/2006/relationships/worksheet" Target="/xl/worksheets/sheet2.xml" Id="R2e88d69aba2c4381" /><Relationship Type="http://schemas.openxmlformats.org/officeDocument/2006/relationships/worksheet" Target="/xl/worksheets/sheet3.xml" Id="Rcce04de5d03a4d6a" /><Relationship Type="http://schemas.openxmlformats.org/officeDocument/2006/relationships/worksheet" Target="/xl/worksheets/sheet4.xml" Id="R70a1bdd81f734cf8" /><Relationship Type="http://schemas.openxmlformats.org/officeDocument/2006/relationships/worksheet" Target="/xl/worksheets/sheet5.xml" Id="Re42441c893b34002" /><Relationship Type="http://schemas.openxmlformats.org/officeDocument/2006/relationships/worksheet" Target="/xl/worksheets/sheet6.xml" Id="R0af34b710e30493c" /><Relationship Type="http://schemas.openxmlformats.org/officeDocument/2006/relationships/worksheet" Target="/xl/worksheets/sheet7.xml" Id="Rce9b09dd2a9b4366" /><Relationship Type="http://schemas.openxmlformats.org/officeDocument/2006/relationships/worksheet" Target="/xl/worksheets/sheet8.xml" Id="Rf18b761418834741" /><Relationship Type="http://schemas.openxmlformats.org/officeDocument/2006/relationships/worksheet" Target="/xl/worksheets/sheet9.xml" Id="Rdd237aba8abc4cc1" /><Relationship Type="http://schemas.openxmlformats.org/officeDocument/2006/relationships/worksheet" Target="/xl/worksheets/sheet10.xml" Id="Re78fb6cb01cf48e9" /><Relationship Type="http://schemas.openxmlformats.org/officeDocument/2006/relationships/worksheet" Target="/xl/worksheets/sheet11.xml" Id="Ra46b6ec13abc441c" /><Relationship Type="http://schemas.openxmlformats.org/officeDocument/2006/relationships/worksheet" Target="/xl/worksheets/sheet12.xml" Id="R2445b6366d5a4956" /><Relationship Type="http://schemas.openxmlformats.org/officeDocument/2006/relationships/worksheet" Target="/xl/worksheets/sheet13.xml" Id="R3742f4fe31fc40e3" /><Relationship Type="http://schemas.openxmlformats.org/officeDocument/2006/relationships/worksheet" Target="/xl/worksheets/sheet14.xml" Id="R93859dd21ce8483a" /><Relationship Type="http://schemas.openxmlformats.org/officeDocument/2006/relationships/worksheet" Target="/xl/worksheets/sheet15.xml" Id="R3b2740797df040e7" /><Relationship Type="http://schemas.openxmlformats.org/officeDocument/2006/relationships/worksheet" Target="/xl/worksheets/sheet16.xml" Id="R5cc0935265794f87" /><Relationship Type="http://schemas.openxmlformats.org/officeDocument/2006/relationships/worksheet" Target="/xl/worksheets/sheet17.xml" Id="R702bfaafc4714f1f" /><Relationship Type="http://schemas.openxmlformats.org/officeDocument/2006/relationships/worksheet" Target="/xl/worksheets/sheet18.xml" Id="R590527fd9ba14cb8" /><Relationship Type="http://schemas.openxmlformats.org/officeDocument/2006/relationships/worksheet" Target="/xl/worksheets/sheet19.xml" Id="R211e197e302c4ac7" /><Relationship Type="http://schemas.openxmlformats.org/officeDocument/2006/relationships/worksheet" Target="/xl/worksheets/sheet20.xml" Id="R0b82ef9ad63e4195" /><Relationship Type="http://schemas.openxmlformats.org/officeDocument/2006/relationships/worksheet" Target="/xl/worksheets/sheet21.xml" Id="R9cf6c3c7fe854a51" /><Relationship Type="http://schemas.openxmlformats.org/officeDocument/2006/relationships/worksheet" Target="/xl/worksheets/sheet22.xml" Id="Rfe49168390d84fb0" /><Relationship Type="http://schemas.openxmlformats.org/officeDocument/2006/relationships/worksheet" Target="/xl/worksheets/sheet23.xml" Id="Rc770370485c4498f" /><Relationship Type="http://schemas.openxmlformats.org/officeDocument/2006/relationships/worksheet" Target="/xl/worksheets/sheet24.xml" Id="R76329e58d5b144cd" /><Relationship Type="http://schemas.openxmlformats.org/officeDocument/2006/relationships/worksheet" Target="/xl/worksheets/sheet25.xml" Id="R64f683e70cab4094" /><Relationship Type="http://schemas.openxmlformats.org/officeDocument/2006/relationships/worksheet" Target="/xl/worksheets/sheet26.xml" Id="Rb07fa8502a04403c" /><Relationship Type="http://schemas.openxmlformats.org/officeDocument/2006/relationships/worksheet" Target="/xl/worksheets/sheet27.xml" Id="R7c20600a1f4c4353" /><Relationship Type="http://schemas.openxmlformats.org/officeDocument/2006/relationships/worksheet" Target="/xl/worksheets/sheet28.xml" Id="R00bc5cab98a14ed2" /><Relationship Type="http://schemas.openxmlformats.org/officeDocument/2006/relationships/worksheet" Target="/xl/worksheets/sheet29.xml" Id="R896043785cc84cef" /><Relationship Type="http://schemas.openxmlformats.org/officeDocument/2006/relationships/worksheet" Target="/xl/worksheets/sheet30.xml" Id="R14e88a5c42e5453f" /><Relationship Type="http://schemas.openxmlformats.org/officeDocument/2006/relationships/worksheet" Target="/xl/worksheets/sheet31.xml" Id="R828b1c2a51c94dcf" /><Relationship Type="http://schemas.openxmlformats.org/officeDocument/2006/relationships/worksheet" Target="/xl/worksheets/sheet32.xml" Id="R69620d021cfd453b" /><Relationship Type="http://schemas.openxmlformats.org/officeDocument/2006/relationships/worksheet" Target="/xl/worksheets/sheet33.xml" Id="R41fe053b320349aa" /><Relationship Type="http://schemas.openxmlformats.org/officeDocument/2006/relationships/worksheet" Target="/xl/worksheets/sheet34.xml" Id="R4baa6f5986a442d6" /><Relationship Type="http://schemas.openxmlformats.org/officeDocument/2006/relationships/worksheet" Target="/xl/worksheets/sheet35.xml" Id="Rd68f7f0163284e82" /><Relationship Type="http://schemas.openxmlformats.org/officeDocument/2006/relationships/worksheet" Target="/xl/worksheets/sheet36.xml" Id="Ra3ce6659f8e74d00" /><Relationship Type="http://schemas.openxmlformats.org/officeDocument/2006/relationships/worksheet" Target="/xl/worksheets/sheet37.xml" Id="Ra7cbab6d3a704ab0" /><Relationship Type="http://schemas.openxmlformats.org/officeDocument/2006/relationships/worksheet" Target="/xl/worksheets/sheet38.xml" Id="R085965f3e26c4d80" /><Relationship Type="http://schemas.openxmlformats.org/officeDocument/2006/relationships/worksheet" Target="/xl/worksheets/sheet39.xml" Id="R10674c25887e42e7" /><Relationship Type="http://schemas.openxmlformats.org/officeDocument/2006/relationships/worksheet" Target="/xl/worksheets/sheet40.xml" Id="R24ad6d2a92ae4d1b" /><Relationship Type="http://schemas.openxmlformats.org/officeDocument/2006/relationships/worksheet" Target="/xl/worksheets/sheet41.xml" Id="Rd9d86d2e21614b55" /><Relationship Type="http://schemas.openxmlformats.org/officeDocument/2006/relationships/worksheet" Target="/xl/worksheets/sheet42.xml" Id="Rd1efef1c2d104bb8" /><Relationship Type="http://schemas.openxmlformats.org/officeDocument/2006/relationships/worksheet" Target="/xl/worksheets/sheet43.xml" Id="Re67504113a26425c" /><Relationship Type="http://schemas.openxmlformats.org/officeDocument/2006/relationships/worksheet" Target="/xl/worksheets/sheet44.xml" Id="R197d7534d00340fe" /><Relationship Type="http://schemas.openxmlformats.org/officeDocument/2006/relationships/worksheet" Target="/xl/worksheets/sheet45.xml" Id="R2f58c07e487b4a3f" /><Relationship Type="http://schemas.openxmlformats.org/officeDocument/2006/relationships/worksheet" Target="/xl/worksheets/sheet46.xml" Id="R58ad0bf7e5ed4a85" /><Relationship Type="http://schemas.openxmlformats.org/officeDocument/2006/relationships/worksheet" Target="/xl/worksheets/sheet47.xml" Id="R079832bed829420a" /><Relationship Type="http://schemas.openxmlformats.org/officeDocument/2006/relationships/worksheet" Target="/xl/worksheets/sheet48.xml" Id="Rd790a68bd50f4960" /><Relationship Type="http://schemas.openxmlformats.org/officeDocument/2006/relationships/worksheet" Target="/xl/worksheets/sheet49.xml" Id="R33476823e2274a52" /><Relationship Type="http://schemas.openxmlformats.org/officeDocument/2006/relationships/worksheet" Target="/xl/worksheets/sheet50.xml" Id="R1574037bc04e48c6" /><Relationship Type="http://schemas.openxmlformats.org/officeDocument/2006/relationships/worksheet" Target="/xl/worksheets/sheet51.xml" Id="Rcdf3ccf0868a4b14" /><Relationship Type="http://schemas.openxmlformats.org/officeDocument/2006/relationships/worksheet" Target="/xl/worksheets/sheet52.xml" Id="R1092a18b94b24f15" /><Relationship Type="http://schemas.openxmlformats.org/officeDocument/2006/relationships/worksheet" Target="/xl/worksheets/sheet53.xml" Id="R708f06358469480f" /><Relationship Type="http://schemas.openxmlformats.org/officeDocument/2006/relationships/worksheet" Target="/xl/worksheets/sheet54.xml" Id="R8abe9bdd63ab4f9d" /><Relationship Type="http://schemas.openxmlformats.org/officeDocument/2006/relationships/worksheet" Target="/xl/worksheets/sheet55.xml" Id="R16ff893307104e1d" /><Relationship Type="http://schemas.openxmlformats.org/officeDocument/2006/relationships/worksheet" Target="/xl/worksheets/sheet56.xml" Id="Rf4d4bb9fe3dc4544" /><Relationship Type="http://schemas.openxmlformats.org/officeDocument/2006/relationships/worksheet" Target="/xl/worksheets/sheet57.xml" Id="R1a46b3644900452b" /><Relationship Type="http://schemas.openxmlformats.org/officeDocument/2006/relationships/worksheet" Target="/xl/worksheets/sheet58.xml" Id="R5d6f62cc02844264" /><Relationship Type="http://schemas.openxmlformats.org/officeDocument/2006/relationships/worksheet" Target="/xl/worksheets/sheet59.xml" Id="Rdd078d2b5d6e471f" /><Relationship Type="http://schemas.openxmlformats.org/officeDocument/2006/relationships/worksheet" Target="/xl/worksheets/sheet60.xml" Id="R52ca8c06679d4176" /><Relationship Type="http://schemas.openxmlformats.org/officeDocument/2006/relationships/worksheet" Target="/xl/worksheets/sheet61.xml" Id="R04e0c4f5ffad4c06" /><Relationship Type="http://schemas.openxmlformats.org/officeDocument/2006/relationships/worksheet" Target="/xl/worksheets/sheet62.xml" Id="Rf225e5cfa3e34ff5" /><Relationship Type="http://schemas.openxmlformats.org/officeDocument/2006/relationships/worksheet" Target="/xl/worksheets/sheet63.xml" Id="R4a6ab0135fb6437c" /><Relationship Type="http://schemas.openxmlformats.org/officeDocument/2006/relationships/worksheet" Target="/xl/worksheets/sheet64.xml" Id="R82341b8a2c9d41f8" /><Relationship Type="http://schemas.openxmlformats.org/officeDocument/2006/relationships/worksheet" Target="/xl/worksheets/sheet65.xml" Id="Rdb3bd932747240f0" /><Relationship Type="http://schemas.openxmlformats.org/officeDocument/2006/relationships/worksheet" Target="/xl/worksheets/sheet66.xml" Id="R7c99e58c5133462b" /><Relationship Type="http://schemas.openxmlformats.org/officeDocument/2006/relationships/worksheet" Target="/xl/worksheets/sheet67.xml" Id="R94339073bbdc4ce9" /><Relationship Type="http://schemas.openxmlformats.org/officeDocument/2006/relationships/worksheet" Target="/xl/worksheets/sheet68.xml" Id="Racf7e5b520764e89" /><Relationship Type="http://schemas.openxmlformats.org/officeDocument/2006/relationships/worksheet" Target="/xl/worksheets/sheet69.xml" Id="R888b17c30bcc4fa9" /><Relationship Type="http://schemas.openxmlformats.org/officeDocument/2006/relationships/worksheet" Target="/xl/worksheets/sheet70.xml" Id="R6239f714061f4285" /><Relationship Type="http://schemas.openxmlformats.org/officeDocument/2006/relationships/worksheet" Target="/xl/worksheets/sheet71.xml" Id="Rfb0cc6cbe8dd41ef" /><Relationship Type="http://schemas.openxmlformats.org/officeDocument/2006/relationships/worksheet" Target="/xl/worksheets/sheet72.xml" Id="R102733d7767a4b3b" /><Relationship Type="http://schemas.openxmlformats.org/officeDocument/2006/relationships/worksheet" Target="/xl/worksheets/sheet73.xml" Id="Rf51e4e2d949a4753" /><Relationship Type="http://schemas.openxmlformats.org/officeDocument/2006/relationships/worksheet" Target="/xl/worksheets/sheet74.xml" Id="R8c271dd5df9240fb" /><Relationship Type="http://schemas.openxmlformats.org/officeDocument/2006/relationships/worksheet" Target="/xl/worksheets/sheet75.xml" Id="R8d784ab2dced4fb8" /><Relationship Type="http://schemas.openxmlformats.org/officeDocument/2006/relationships/worksheet" Target="/xl/worksheets/sheet76.xml" Id="R767d25a3284545a3" /><Relationship Type="http://schemas.openxmlformats.org/officeDocument/2006/relationships/worksheet" Target="/xl/worksheets/sheet77.xml" Id="R194fbe232f4d4e9c" /><Relationship Type="http://schemas.openxmlformats.org/officeDocument/2006/relationships/worksheet" Target="/xl/worksheets/sheet78.xml" Id="Ra497fe7dd4af457f" /><Relationship Type="http://schemas.openxmlformats.org/officeDocument/2006/relationships/worksheet" Target="/xl/worksheets/sheet79.xml" Id="Re5e82d32344e4a93" /><Relationship Type="http://schemas.openxmlformats.org/officeDocument/2006/relationships/worksheet" Target="/xl/worksheets/sheet80.xml" Id="R32e0ea5e03ac460d" /><Relationship Type="http://schemas.openxmlformats.org/officeDocument/2006/relationships/worksheet" Target="/xl/worksheets/sheet81.xml" Id="Rf459b205011f4fc2" /><Relationship Type="http://schemas.openxmlformats.org/officeDocument/2006/relationships/worksheet" Target="/xl/worksheets/sheet82.xml" Id="Rc494535778834a8a" /><Relationship Type="http://schemas.openxmlformats.org/officeDocument/2006/relationships/worksheet" Target="/xl/worksheets/sheet83.xml" Id="R5e45f93b61f2493b" /><Relationship Type="http://schemas.openxmlformats.org/officeDocument/2006/relationships/worksheet" Target="/xl/worksheets/sheet84.xml" Id="Rf987968ff84f4f36" /><Relationship Type="http://schemas.openxmlformats.org/officeDocument/2006/relationships/worksheet" Target="/xl/worksheets/sheet85.xml" Id="R18bf4f0790354c89" /><Relationship Type="http://schemas.openxmlformats.org/officeDocument/2006/relationships/worksheet" Target="/xl/worksheets/sheet86.xml" Id="R073592894d034523" /><Relationship Type="http://schemas.openxmlformats.org/officeDocument/2006/relationships/worksheet" Target="/xl/worksheets/sheet87.xml" Id="R6e365cfc1cb34396" /><Relationship Type="http://schemas.openxmlformats.org/officeDocument/2006/relationships/worksheet" Target="/xl/worksheets/sheet88.xml" Id="R887e25ff41304b9f" /><Relationship Type="http://schemas.openxmlformats.org/officeDocument/2006/relationships/worksheet" Target="/xl/worksheets/sheet89.xml" Id="Rcf8ab1fbafc942cc" /><Relationship Type="http://schemas.openxmlformats.org/officeDocument/2006/relationships/worksheet" Target="/xl/worksheets/sheet90.xml" Id="R3f5d8123d6f34b18" /><Relationship Type="http://schemas.openxmlformats.org/officeDocument/2006/relationships/worksheet" Target="/xl/worksheets/sheet91.xml" Id="Re9ce94ca2c73402a" /><Relationship Type="http://schemas.openxmlformats.org/officeDocument/2006/relationships/worksheet" Target="/xl/worksheets/sheet92.xml" Id="R8782447d90fb4231" /><Relationship Type="http://schemas.openxmlformats.org/officeDocument/2006/relationships/worksheet" Target="/xl/worksheets/sheet93.xml" Id="R48af24cdbdb3413d" /><Relationship Type="http://schemas.openxmlformats.org/officeDocument/2006/relationships/worksheet" Target="/xl/worksheets/sheet94.xml" Id="Rac3bd0999d9e4048" /><Relationship Type="http://schemas.openxmlformats.org/officeDocument/2006/relationships/worksheet" Target="/xl/worksheets/sheet95.xml" Id="R097eb9a33e274d17" /><Relationship Type="http://schemas.openxmlformats.org/officeDocument/2006/relationships/worksheet" Target="/xl/worksheets/sheet96.xml" Id="R21036a2f01404859" /><Relationship Type="http://schemas.openxmlformats.org/officeDocument/2006/relationships/worksheet" Target="/xl/worksheets/sheet97.xml" Id="Ra1adef3d1d194c97" /><Relationship Type="http://schemas.openxmlformats.org/officeDocument/2006/relationships/worksheet" Target="/xl/worksheets/sheet98.xml" Id="R099c3a64c058446e" /><Relationship Type="http://schemas.openxmlformats.org/officeDocument/2006/relationships/worksheet" Target="/xl/worksheets/sheet99.xml" Id="R1fa7b9f1177f4310" /><Relationship Type="http://schemas.openxmlformats.org/officeDocument/2006/relationships/worksheet" Target="/xl/worksheets/sheet100.xml" Id="R78e2be30054d4c94" /><Relationship Type="http://schemas.openxmlformats.org/officeDocument/2006/relationships/worksheet" Target="/xl/worksheets/sheet101.xml" Id="R409d988188ec445a" /><Relationship Type="http://schemas.openxmlformats.org/officeDocument/2006/relationships/worksheet" Target="/xl/worksheets/sheet102.xml" Id="Rbf552be61f784dc4" /><Relationship Type="http://schemas.openxmlformats.org/officeDocument/2006/relationships/worksheet" Target="/xl/worksheets/sheet103.xml" Id="R957672784b234007" /><Relationship Type="http://schemas.openxmlformats.org/officeDocument/2006/relationships/worksheet" Target="/xl/worksheets/sheet104.xml" Id="R971d7d8d08c44f96" /><Relationship Type="http://schemas.openxmlformats.org/officeDocument/2006/relationships/worksheet" Target="/xl/worksheets/sheet105.xml" Id="R573fa4335415498e" /><Relationship Type="http://schemas.openxmlformats.org/officeDocument/2006/relationships/worksheet" Target="/xl/worksheets/sheet106.xml" Id="Ra4bd6b127e1d4e17" /><Relationship Type="http://schemas.openxmlformats.org/officeDocument/2006/relationships/worksheet" Target="/xl/worksheets/sheet107.xml" Id="R72c6d77d2f074c08" /><Relationship Type="http://schemas.openxmlformats.org/officeDocument/2006/relationships/worksheet" Target="/xl/worksheets/sheet108.xml" Id="R196735dd8eae48a9" /><Relationship Type="http://schemas.openxmlformats.org/officeDocument/2006/relationships/worksheet" Target="/xl/worksheets/sheet109.xml" Id="R3d1ac162a39e4f7c" /><Relationship Type="http://schemas.openxmlformats.org/officeDocument/2006/relationships/worksheet" Target="/xl/worksheets/sheet110.xml" Id="R01680922e3614800" /><Relationship Type="http://schemas.openxmlformats.org/officeDocument/2006/relationships/worksheet" Target="/xl/worksheets/sheet111.xml" Id="R596db13ad7f44d04" /><Relationship Type="http://schemas.openxmlformats.org/officeDocument/2006/relationships/worksheet" Target="/xl/worksheets/sheet112.xml" Id="R52050ce800c64bde" /><Relationship Type="http://schemas.openxmlformats.org/officeDocument/2006/relationships/worksheet" Target="/xl/worksheets/sheet113.xml" Id="R5ede54772ee44fcf" /><Relationship Type="http://schemas.openxmlformats.org/officeDocument/2006/relationships/worksheet" Target="/xl/worksheets/sheet114.xml" Id="R77203bfd84f84eb8" /><Relationship Type="http://schemas.openxmlformats.org/officeDocument/2006/relationships/worksheet" Target="/xl/worksheets/sheet115.xml" Id="R2ea39eb37a984743" /><Relationship Type="http://schemas.openxmlformats.org/officeDocument/2006/relationships/worksheet" Target="/xl/worksheets/sheet116.xml" Id="Rcd8e63e3c4aa4dbe" /><Relationship Type="http://schemas.openxmlformats.org/officeDocument/2006/relationships/worksheet" Target="/xl/worksheets/sheet117.xml" Id="Rfd841f8592ec4323" /><Relationship Type="http://schemas.openxmlformats.org/officeDocument/2006/relationships/worksheet" Target="/xl/worksheets/sheet118.xml" Id="R0df6001af3ea4b0d" /><Relationship Type="http://schemas.openxmlformats.org/officeDocument/2006/relationships/worksheet" Target="/xl/worksheets/sheet119.xml" Id="R8ad861477b53488e" /><Relationship Type="http://schemas.openxmlformats.org/officeDocument/2006/relationships/worksheet" Target="/xl/worksheets/sheet120.xml" Id="Raa25193e91754b85" /><Relationship Type="http://schemas.openxmlformats.org/officeDocument/2006/relationships/worksheet" Target="/xl/worksheets/sheet121.xml" Id="R50106873f3f943be" /><Relationship Type="http://schemas.openxmlformats.org/officeDocument/2006/relationships/worksheet" Target="/xl/worksheets/sheet122.xml" Id="R5fc688f1de974dfe" /><Relationship Type="http://schemas.openxmlformats.org/officeDocument/2006/relationships/worksheet" Target="/xl/worksheets/sheet123.xml" Id="R3a9a0487a0134f05" /><Relationship Type="http://schemas.openxmlformats.org/officeDocument/2006/relationships/worksheet" Target="/xl/worksheets/sheet124.xml" Id="R961356a441d0455b" /><Relationship Type="http://schemas.openxmlformats.org/officeDocument/2006/relationships/worksheet" Target="/xl/worksheets/sheet125.xml" Id="R5f05f167281a422e" /><Relationship Type="http://schemas.openxmlformats.org/officeDocument/2006/relationships/worksheet" Target="/xl/worksheets/sheet126.xml" Id="R6f668a24b2f74b48" /><Relationship Type="http://schemas.openxmlformats.org/officeDocument/2006/relationships/worksheet" Target="/xl/worksheets/sheet127.xml" Id="R00b2ae352cfe4b27" /><Relationship Type="http://schemas.openxmlformats.org/officeDocument/2006/relationships/worksheet" Target="/xl/worksheets/sheet128.xml" Id="R99ccc490f66a41dd" /><Relationship Type="http://schemas.openxmlformats.org/officeDocument/2006/relationships/worksheet" Target="/xl/worksheets/sheet129.xml" Id="Rda1845a0bfc54af9" /><Relationship Type="http://schemas.openxmlformats.org/officeDocument/2006/relationships/worksheet" Target="/xl/worksheets/sheet130.xml" Id="Rf9a0e78608b24e3f" /><Relationship Type="http://schemas.openxmlformats.org/officeDocument/2006/relationships/worksheet" Target="/xl/worksheets/sheet131.xml" Id="R5e2cbafc6aea42c3" /><Relationship Type="http://schemas.openxmlformats.org/officeDocument/2006/relationships/worksheet" Target="/xl/worksheets/sheet132.xml" Id="R4124b3583e274634" /><Relationship Type="http://schemas.openxmlformats.org/officeDocument/2006/relationships/worksheet" Target="/xl/worksheets/sheet133.xml" Id="R98c0cfc301cd4f46" /><Relationship Type="http://schemas.openxmlformats.org/officeDocument/2006/relationships/worksheet" Target="/xl/worksheets/sheet134.xml" Id="Rfa06c9e79a42433a" /><Relationship Type="http://schemas.openxmlformats.org/officeDocument/2006/relationships/worksheet" Target="/xl/worksheets/sheet135.xml" Id="Rd986aac29e084ac2" /><Relationship Type="http://schemas.openxmlformats.org/officeDocument/2006/relationships/worksheet" Target="/xl/worksheets/sheet136.xml" Id="R920f9fe36ae14644" /><Relationship Type="http://schemas.openxmlformats.org/officeDocument/2006/relationships/worksheet" Target="/xl/worksheets/sheet137.xml" Id="R29f51367349b4f70" /><Relationship Type="http://schemas.openxmlformats.org/officeDocument/2006/relationships/worksheet" Target="/xl/worksheets/sheet138.xml" Id="R63e6458875434d6b" /><Relationship Type="http://schemas.openxmlformats.org/officeDocument/2006/relationships/worksheet" Target="/xl/worksheets/sheet139.xml" Id="Rc42afec28d9a42f1" /><Relationship Type="http://schemas.openxmlformats.org/officeDocument/2006/relationships/worksheet" Target="/xl/worksheets/sheet140.xml" Id="R34c3758863754395" /><Relationship Type="http://schemas.openxmlformats.org/officeDocument/2006/relationships/worksheet" Target="/xl/worksheets/sheet141.xml" Id="R49d9221d95b14a66" /><Relationship Type="http://schemas.openxmlformats.org/officeDocument/2006/relationships/worksheet" Target="/xl/worksheets/sheet142.xml" Id="R041666ac0495408c" /><Relationship Type="http://schemas.openxmlformats.org/officeDocument/2006/relationships/worksheet" Target="/xl/worksheets/sheet143.xml" Id="R55b9d9875ee54afa" /><Relationship Type="http://schemas.openxmlformats.org/officeDocument/2006/relationships/worksheet" Target="/xl/worksheets/sheet144.xml" Id="Rc1e6b62e28e74a85" /><Relationship Type="http://schemas.openxmlformats.org/officeDocument/2006/relationships/worksheet" Target="/xl/worksheets/sheet145.xml" Id="R45e5c96e8eae418d" /><Relationship Type="http://schemas.openxmlformats.org/officeDocument/2006/relationships/worksheet" Target="/xl/worksheets/sheet146.xml" Id="R883bd40a0e2c4a83" /><Relationship Type="http://schemas.openxmlformats.org/officeDocument/2006/relationships/worksheet" Target="/xl/worksheets/sheet147.xml" Id="Rffc48567d9aa4e10" /><Relationship Type="http://schemas.openxmlformats.org/officeDocument/2006/relationships/worksheet" Target="/xl/worksheets/sheet148.xml" Id="Reedd9b634b354ee3" /><Relationship Type="http://schemas.openxmlformats.org/officeDocument/2006/relationships/worksheet" Target="/xl/worksheets/sheet149.xml" Id="Rda3aad7f0faf4ccb" /><Relationship Type="http://schemas.openxmlformats.org/officeDocument/2006/relationships/worksheet" Target="/xl/worksheets/sheet150.xml" Id="Rd173293064f5456c" /><Relationship Type="http://schemas.openxmlformats.org/officeDocument/2006/relationships/worksheet" Target="/xl/worksheets/sheet151.xml" Id="Rcecb08cba2c54e05" /><Relationship Type="http://schemas.openxmlformats.org/officeDocument/2006/relationships/worksheet" Target="/xl/worksheets/sheet152.xml" Id="R6f06b89972d14e33" /><Relationship Type="http://schemas.openxmlformats.org/officeDocument/2006/relationships/worksheet" Target="/xl/worksheets/sheet153.xml" Id="R05043a53de87464b" /><Relationship Type="http://schemas.openxmlformats.org/officeDocument/2006/relationships/worksheet" Target="/xl/worksheets/sheet154.xml" Id="R3e8f93d838734314" /><Relationship Type="http://schemas.openxmlformats.org/officeDocument/2006/relationships/worksheet" Target="/xl/worksheets/sheet155.xml" Id="R70318de161194720" /><Relationship Type="http://schemas.openxmlformats.org/officeDocument/2006/relationships/worksheet" Target="/xl/worksheets/sheet156.xml" Id="Re74eea5ea4074294" /><Relationship Type="http://schemas.openxmlformats.org/officeDocument/2006/relationships/worksheet" Target="/xl/worksheets/sheet157.xml" Id="R49451cde1e5b4076" /><Relationship Type="http://schemas.openxmlformats.org/officeDocument/2006/relationships/worksheet" Target="/xl/worksheets/sheet158.xml" Id="Ra27ab9e4429440d9" /><Relationship Type="http://schemas.openxmlformats.org/officeDocument/2006/relationships/worksheet" Target="/xl/worksheets/sheet159.xml" Id="R74734a19d459437f" /><Relationship Type="http://schemas.openxmlformats.org/officeDocument/2006/relationships/worksheet" Target="/xl/worksheets/sheet160.xml" Id="Re070182fc7f8447a" /><Relationship Type="http://schemas.openxmlformats.org/officeDocument/2006/relationships/worksheet" Target="/xl/worksheets/sheet161.xml" Id="Re85dabd41f144a9c" /><Relationship Type="http://schemas.openxmlformats.org/officeDocument/2006/relationships/worksheet" Target="/xl/worksheets/sheet162.xml" Id="R3c855778d2c4415f" /></Relationships>
</file>

<file path=xl/drawings/_rels/drawing1.xml.rels>&#65279;<?xml version="1.0" encoding="utf-8"?><Relationships xmlns="http://schemas.openxmlformats.org/package/2006/relationships"><Relationship Type="http://schemas.openxmlformats.org/officeDocument/2006/relationships/chart" Target="/xl/drawings/charts/chart1.xml" Id="Ra56c1b3e831f4089" /><Relationship Type="http://schemas.openxmlformats.org/officeDocument/2006/relationships/chart" Target="/xl/drawings/charts/chart2.xml" Id="Rf31c7637617a4d5a" /></Relationships>
</file>

<file path=xl/drawings/_rels/drawing2.xml.rels>&#65279;<?xml version="1.0" encoding="utf-8"?><Relationships xmlns="http://schemas.openxmlformats.org/package/2006/relationships"><Relationship Type="http://schemas.openxmlformats.org/officeDocument/2006/relationships/chart" Target="/xl/drawings/charts/chart3.xml" Id="R66509be38afa40cf" /></Relationships>
</file>

<file path=xl/drawings/_rels/drawing3.xml.rels>&#65279;<?xml version="1.0" encoding="utf-8"?><Relationships xmlns="http://schemas.openxmlformats.org/package/2006/relationships"><Relationship Type="http://schemas.openxmlformats.org/officeDocument/2006/relationships/chart" Target="/xl/drawings/charts/chart4.xml" Id="Redba9cd1cc9640d5" /></Relationships>
</file>

<file path=xl/drawings/_rels/drawing4.xml.rels>&#65279;<?xml version="1.0" encoding="utf-8"?><Relationships xmlns="http://schemas.openxmlformats.org/package/2006/relationships"><Relationship Type="http://schemas.openxmlformats.org/officeDocument/2006/relationships/chart" Target="/xl/drawings/charts/chart5.xml" Id="R215d87ec94fa4e84" /></Relationships>
</file>

<file path=xl/drawings/_rels/drawing5.xml.rels>&#65279;<?xml version="1.0" encoding="utf-8"?><Relationships xmlns="http://schemas.openxmlformats.org/package/2006/relationships"><Relationship Type="http://schemas.openxmlformats.org/officeDocument/2006/relationships/chart" Target="/xl/drawings/charts/chart6.xml" Id="Rf98f9c83b5914089" /><Relationship Type="http://schemas.openxmlformats.org/officeDocument/2006/relationships/chart" Target="/xl/drawings/charts/chart7.xml" Id="Rd00f3a7787a34bdf" /></Relationships>
</file>

<file path=xl/drawings/_rels/drawing6.xml.rels>&#65279;<?xml version="1.0" encoding="utf-8"?><Relationships xmlns="http://schemas.openxmlformats.org/package/2006/relationships"><Relationship Type="http://schemas.openxmlformats.org/officeDocument/2006/relationships/chart" Target="/xl/drawings/charts/chart8.xml" Id="Rb7205b6d88b94f3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Selected cohort / descriptive rates</a:t>
            </a:r>
          </a:p>
        </c:rich>
      </c:tx>
      <c:overlay val="0"/>
    </c:title>
    <c:plotArea>
      <c:barChart>
        <c:barDir val="col"/>
        <c:grouping val="clustered"/>
        <c:varyColors val="0"/>
        <c:ser>
          <c:idx val="0"/>
          <c:order val="0"/>
          <c:tx>
            <c:v>Selected cohort</c:v>
          </c:tx>
          <c:spPr>
            <a:solidFill xmlns:a="http://schemas.openxmlformats.org/drawingml/2006/main">
              <a:srgbClr val="06131B"/>
            </a:solidFill>
          </c:spPr>
          <c:cat>
            <c:strRef>
              <c:f>'03 Dashboard'!$F$40:$F$42</c:f>
              <c:strCache>
                <c:ptCount val="0"/>
              </c:strCache>
            </c:strRef>
          </c:cat>
          <c:val>
            <c:numRef>
              <c:f>'03 Dashboard'!$G$40:$G$42</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Step working-status counts / not readiness</a:t>
            </a:r>
          </a:p>
        </c:rich>
      </c:tx>
      <c:overlay val="0"/>
    </c:title>
    <c:plotArea>
      <c:barChart>
        <c:barDir val="col"/>
        <c:grouping val="clustered"/>
        <c:varyColors val="0"/>
        <c:ser>
          <c:idx val="0"/>
          <c:order val="0"/>
          <c:tx>
            <c:v>Count</c:v>
          </c:tx>
          <c:spPr>
            <a:solidFill xmlns:a="http://schemas.openxmlformats.org/drawingml/2006/main">
              <a:srgbClr val="06131B"/>
            </a:solidFill>
          </c:spPr>
          <c:cat>
            <c:strRef>
              <c:f>'03 Dashboard'!$F$24:$F$28</c:f>
              <c:strCache>
                <c:ptCount val="0"/>
              </c:strCache>
            </c:strRef>
          </c:cat>
          <c:val>
            <c:numRef>
              <c:f>'03 Dashboard'!$G$24:$G$28</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Planning-period capacity and demand</a:t>
            </a:r>
          </a:p>
        </c:rich>
      </c:tx>
      <c:overlay val="0"/>
    </c:title>
    <c:plotArea>
      <c:barChart>
        <c:barDir val="col"/>
        <c:grouping val="clustered"/>
        <c:varyColors val="0"/>
        <c:ser>
          <c:idx val="0"/>
          <c:order val="0"/>
          <c:tx>
            <c:v>Hours</c:v>
          </c:tx>
          <c:spPr>
            <a:solidFill xmlns:a="http://schemas.openxmlformats.org/drawingml/2006/main">
              <a:srgbClr val="06131B"/>
            </a:solidFill>
          </c:spPr>
          <c:cat>
            <c:strRef>
              <c:f>'K5.03 Capacity calculator'!$A$115:$A$116</c:f>
              <c:strCache>
                <c:ptCount val="0"/>
              </c:strCache>
            </c:strRef>
          </c:cat>
          <c:val>
            <c:numRef>
              <c:f>'K5.03 Capacity calculator'!$B$115:$B$116</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Historical planning categories / not fixed identities</a:t>
            </a:r>
          </a:p>
        </c:rich>
      </c:tx>
      <c:overlay val="0"/>
    </c:title>
    <c:plotArea>
      <c:doughnutChart>
        <c:ser>
          <c:idx val="0"/>
          <c:order val="0"/>
          <c:tx>
            <c:v>Recorded count</c:v>
          </c:tx>
          <c:spPr>
            <a:solidFill xmlns:a="http://schemas.openxmlformats.org/drawingml/2006/main">
              <a:srgbClr val="06131B"/>
            </a:solidFill>
          </c:spPr>
          <c:cat>
            <c:strRef>
              <c:f>'H07 Stakeholder analysis'!$A$141:$A$143</c:f>
              <c:strCache>
                <c:ptCount val="0"/>
              </c:strCache>
            </c:strRef>
          </c:cat>
          <c:val>
            <c:numRef>
              <c:f>'H07 Stakeholder analysis'!$B$141:$B$143</c:f>
              <c:numCache>
                <c:formatCode>General</c:formatCode>
                <c:ptCount val="0"/>
              </c:numCache>
            </c:numRef>
          </c:val>
        </c:ser>
      </c:doughnutChart>
    </c:plotArea>
    <c:legend>
      <c:legendPos val="b"/>
      <c:overlay val="0"/>
    </c:legend>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4C complete-case means / no overall score</a:t>
            </a:r>
          </a:p>
        </c:rich>
      </c:tx>
      <c:overlay val="0"/>
    </c:title>
    <c:plotArea>
      <c:barChart>
        <c:barDir val="col"/>
        <c:grouping val="clustered"/>
        <c:varyColors val="0"/>
        <c:ser>
          <c:idx val="0"/>
          <c:order val="0"/>
          <c:tx>
            <c:v>Complete-case mean</c:v>
          </c:tx>
          <c:spPr>
            <a:solidFill xmlns:a="http://schemas.openxmlformats.org/drawingml/2006/main">
              <a:srgbClr val="06131B"/>
            </a:solidFill>
          </c:spPr>
          <c:cat>
            <c:strRef>
              <c:f>'R05 Profile'!$A$48:$A$51</c:f>
              <c:strCache>
                <c:ptCount val="0"/>
              </c:strCache>
            </c:strRef>
          </c:cat>
          <c:val>
            <c:numRef>
              <c:f>'R05 Profile'!$B$48:$B$51</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Fictional cohorts / descriptive comparison</a:t>
            </a:r>
          </a:p>
        </c:rich>
      </c:tx>
      <c:overlay val="0"/>
    </c:title>
    <c:plotArea>
      <c:barChart>
        <c:barDir val="col"/>
        <c:grouping val="clustered"/>
        <c:varyColors val="0"/>
        <c:ser>
          <c:idx val="0"/>
          <c:order val="0"/>
          <c:tx>
            <c:v>Timely</c:v>
          </c:tx>
          <c:spPr>
            <a:solidFill xmlns:a="http://schemas.openxmlformats.org/drawingml/2006/main">
              <a:srgbClr val="06131B"/>
            </a:solidFill>
          </c:spPr>
          <c:cat>
            <c:strRef>
              <c:f>'EX NEXUS Metrics'!$A$45:$A$47</c:f>
              <c:strCache>
                <c:ptCount val="0"/>
              </c:strCache>
            </c:strRef>
          </c:cat>
          <c:val>
            <c:numRef>
              <c:f>'EX NEXUS Metrics'!$B$45:$B$47</c:f>
              <c:numCache>
                <c:formatCode>0.0%</c:formatCode>
                <c:ptCount val="0"/>
              </c:numCache>
            </c:numRef>
          </c:val>
        </c:ser>
        <c:ser>
          <c:idx val="1"/>
          <c:order val="1"/>
          <c:tx>
            <c:v>Quality pass</c:v>
          </c:tx>
          <c:spPr>
            <a:solidFill xmlns:a="http://schemas.openxmlformats.org/drawingml/2006/main">
              <a:srgbClr val="2EC4B6"/>
            </a:solidFill>
          </c:spPr>
          <c:cat>
            <c:strRef>
              <c:f>'EX NEXUS Metrics'!$A$45:$A$47</c:f>
              <c:strCache>
                <c:ptCount val="0"/>
              </c:strCache>
            </c:strRef>
          </c:cat>
          <c:val>
            <c:numRef>
              <c:f>'EX NEXUS Metrics'!$C$45:$C$47</c:f>
              <c:numCache>
                <c:formatCode>0.0%</c:formatCode>
                <c:ptCount val="0"/>
              </c:numCache>
            </c:numRef>
          </c:val>
        </c:ser>
        <c:ser>
          <c:idx val="2"/>
          <c:order val="2"/>
          <c:tx>
            <c:v>Repeat contact</c:v>
          </c:tx>
          <c:spPr>
            <a:solidFill xmlns:a="http://schemas.openxmlformats.org/drawingml/2006/main">
              <a:srgbClr val="AEBBC2"/>
            </a:solidFill>
          </c:spPr>
          <c:cat>
            <c:strRef>
              <c:f>'EX NEXUS Metrics'!$A$45:$A$47</c:f>
              <c:strCache>
                <c:ptCount val="0"/>
              </c:strCache>
            </c:strRef>
          </c:cat>
          <c:val>
            <c:numRef>
              <c:f>'EX NEXUS Metrics'!$D$45:$D$47</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7.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Fictional 12-hour preparation gap</a:t>
            </a:r>
          </a:p>
        </c:rich>
      </c:tx>
      <c:overlay val="0"/>
    </c:title>
    <c:plotArea>
      <c:barChart>
        <c:barDir val="col"/>
        <c:grouping val="clustered"/>
        <c:varyColors val="0"/>
        <c:ser>
          <c:idx val="0"/>
          <c:order val="0"/>
          <c:tx>
            <c:v>Hours</c:v>
          </c:tx>
          <c:spPr>
            <a:solidFill xmlns:a="http://schemas.openxmlformats.org/drawingml/2006/main">
              <a:srgbClr val="06131B"/>
            </a:solidFill>
          </c:spPr>
          <c:cat>
            <c:strRef>
              <c:f>'EX NEXUS Metrics'!$E$31:$E$32</c:f>
              <c:strCache>
                <c:ptCount val="0"/>
              </c:strCache>
            </c:strRef>
          </c:cat>
          <c:val>
            <c:numRef>
              <c:f>'EX NEXUS Metrics'!$F$31:$F$32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8.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Source worked example / valid response counts</a:t>
            </a:r>
          </a:p>
        </c:rich>
      </c:tx>
      <c:overlay val="0"/>
    </c:title>
    <c:plotArea>
      <c:barChart>
        <c:barDir val="col"/>
        <c:grouping val="clustered"/>
        <c:varyColors val="0"/>
        <c:ser>
          <c:idx val="0"/>
          <c:order val="0"/>
          <c:tx>
            <c:v>Count</c:v>
          </c:tx>
          <c:spPr>
            <a:solidFill xmlns:a="http://schemas.openxmlformats.org/drawingml/2006/main">
              <a:srgbClr val="06131B"/>
            </a:solidFill>
          </c:spPr>
          <c:cat>
            <c:strRef>
              <c:f>'EX Survey Check'!$E$20:$E$24</c:f>
              <c:strCache>
                <c:ptCount val="0"/>
              </c:strCache>
            </c:strRef>
          </c:cat>
          <c:val>
            <c:numRef>
              <c:f>'EX Survey Check'!$F$20:$F$24</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8</xdr:row>
      <xdr:rowOff>0</xdr:rowOff>
    </xdr:from>
    <xdr:to>
      <xdr:col>12</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56c1b3e831f4089"/>
        </a:graphicData>
      </a:graphic>
    </xdr:graphicFrame>
    <xdr:clientData/>
  </xdr:twoCellAnchor>
  <xdr:twoCellAnchor>
    <xdr:from>
      <xdr:col>5</xdr:col>
      <xdr:colOff>0</xdr:colOff>
      <xdr:row>47</xdr:row>
      <xdr:rowOff>0</xdr:rowOff>
    </xdr:from>
    <xdr:to>
      <xdr:col>12</xdr:col>
      <xdr:colOff>0</xdr:colOff>
      <xdr:row>64</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31c7637617a4d5a"/>
        </a:graphicData>
      </a:graphic>
    </xdr:graphicFrame>
    <xdr:clientData/>
  </xdr:twoCellAnchor>
</xdr:wsDr>
</file>

<file path=xl/drawings/drawing2.xml><?xml version="1.0" encoding="utf-8"?>
<xdr:wsDr xmlns:xdr="http://schemas.openxmlformats.org/drawingml/2006/spreadsheetDrawing">
  <xdr:twoCellAnchor>
    <xdr:from>
      <xdr:col>3</xdr:col>
      <xdr:colOff>0</xdr:colOff>
      <xdr:row>113</xdr:row>
      <xdr:rowOff>0</xdr:rowOff>
    </xdr:from>
    <xdr:to>
      <xdr:col>11</xdr:col>
      <xdr:colOff>0</xdr:colOff>
      <xdr:row>130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6509be38afa40cf"/>
        </a:graphicData>
      </a:graphic>
    </xdr:graphicFrame>
    <xdr:clientData/>
  </xdr:twoCellAnchor>
</xdr:wsDr>
</file>

<file path=xl/drawings/drawing3.xml><?xml version="1.0" encoding="utf-8"?>
<xdr:wsDr xmlns:xdr="http://schemas.openxmlformats.org/drawingml/2006/spreadsheetDrawing">
  <xdr:twoCellAnchor>
    <xdr:from>
      <xdr:col>3</xdr:col>
      <xdr:colOff>0</xdr:colOff>
      <xdr:row>139</xdr:row>
      <xdr:rowOff>0</xdr:rowOff>
    </xdr:from>
    <xdr:to>
      <xdr:col>11</xdr:col>
      <xdr:colOff>0</xdr:colOff>
      <xdr:row>157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dba9cd1cc9640d5"/>
        </a:graphicData>
      </a:graphic>
    </xdr:graphicFrame>
    <xdr:clientData/>
  </xdr:twoCellAnchor>
</xdr:wsDr>
</file>

<file path=xl/drawings/drawing4.xml><?xml version="1.0" encoding="utf-8"?>
<xdr:wsDr xmlns:xdr="http://schemas.openxmlformats.org/drawingml/2006/spreadsheetDrawing">
  <xdr:twoCellAnchor>
    <xdr:from>
      <xdr:col>5</xdr:col>
      <xdr:colOff>0</xdr:colOff>
      <xdr:row>37</xdr:row>
      <xdr:rowOff>0</xdr:rowOff>
    </xdr:from>
    <xdr:to>
      <xdr:col>13</xdr:col>
      <xdr:colOff>0</xdr:colOff>
      <xdr:row>54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15d87ec94fa4e84"/>
        </a:graphicData>
      </a:graphic>
    </xdr:graphicFrame>
    <xdr:clientData/>
  </xdr:twoCellAnchor>
</xdr:wsDr>
</file>

<file path=xl/drawings/drawing5.xml><?xml version="1.0" encoding="utf-8"?>
<xdr:wsDr xmlns:xdr="http://schemas.openxmlformats.org/drawingml/2006/spreadsheetDrawing">
  <xdr:twoCellAnchor>
    <xdr:from>
      <xdr:col>0</xdr:col>
      <xdr:colOff>0</xdr:colOff>
      <xdr:row>49</xdr:row>
      <xdr:rowOff>0</xdr:rowOff>
    </xdr:from>
    <xdr:to>
      <xdr:col>12</xdr:col>
      <xdr:colOff>0</xdr:colOff>
      <xdr:row>67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98f9c83b5914089"/>
        </a:graphicData>
      </a:graphic>
    </xdr:graphicFrame>
    <xdr:clientData/>
  </xdr:twoCellAnchor>
  <xdr:twoCellAnchor>
    <xdr:from>
      <xdr:col>4</xdr:col>
      <xdr:colOff>0</xdr:colOff>
      <xdr:row>15</xdr:row>
      <xdr:rowOff>0</xdr:rowOff>
    </xdr:from>
    <xdr:to>
      <xdr:col>12</xdr:col>
      <xdr:colOff>0</xdr:colOff>
      <xdr:row>28</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00f3a7787a34bdf"/>
        </a:graphicData>
      </a:graphic>
    </xdr:graphicFrame>
    <xdr:clientData/>
  </xdr:twoCellAnchor>
</xdr:wsDr>
</file>

<file path=xl/drawings/drawing6.xml><?xml version="1.0" encoding="utf-8"?>
<xdr:wsDr xmlns:xdr="http://schemas.openxmlformats.org/drawingml/2006/spreadsheetDrawing">
  <xdr:twoCellAnchor>
    <xdr:from>
      <xdr:col>7</xdr:col>
      <xdr:colOff>0</xdr:colOff>
      <xdr:row>7</xdr:row>
      <xdr:rowOff>0</xdr:rowOff>
    </xdr:from>
    <xdr:to>
      <xdr:col>15</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7205b6d88b94f35"/>
        </a:graphicData>
      </a:graphic>
    </xdr:graphicFrame>
    <xdr:clientData/>
  </xdr:twoCellAnchor>
</xdr:wsDr>
</file>

<file path=xl/tables/table1.xml><?xml version="1.0" encoding="utf-8"?>
<x:table xmlns:x="http://schemas.openxmlformats.org/spreadsheetml/2006/main" id="1" name="ChangeToolIndex" displayName="ChangeToolIndex" ref="A7:H157" headerRowCount="1" totalsRowCount="0" totalsRowShown="0">
  <x:tableColumns count="8">
    <x:tableColumn id="1" name="Code"/>
    <x:tableColumn id="2" name="Tool title"/>
    <x:tableColumn id="3" name="Exact worksheet"/>
    <x:tableColumn id="4" name="Open tool"/>
    <x:tableColumn id="5" name="Guide page"/>
    <x:tableColumn id="6" name="Form page"/>
    <x:tableColumn id="7" name="Example page"/>
    <x:tableColumn id="8" name="Source / basis"/>
  </x:tableColumns>
  <x:tableStyleInfo name="TableStyleMedium2" showFirstColumn="0" showLastColumn="0" showRowStripes="1" showColumnStripes="0"/>
</x:table>
</file>

<file path=xl/tables/table2.xml><?xml version="1.0" encoding="utf-8"?>
<x:table xmlns:x="http://schemas.openxmlformats.org/spreadsheetml/2006/main" id="2" name="NexusWorkedRecords" displayName="NexusWorkedRecords" ref="A7:D883" headerRowCount="1" totalsRowCount="0" totalsRowShown="0">
  <x:tableColumns count="4">
    <x:tableColumn id="1" name="Tool code"/>
    <x:tableColumn id="2" name="Tool title"/>
    <x:tableColumn id="3" name="Working field"/>
    <x:tableColumn id="4" name="Completed fictional exampl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69d7c7a3b1554adf" /></Relationships>
</file>

<file path=xl/worksheets/_rels/sheet4.xml.rels>&#65279;<?xml version="1.0" encoding="utf-8"?><Relationships xmlns="http://schemas.openxmlformats.org/package/2006/relationships"><Relationship Type="http://schemas.openxmlformats.org/officeDocument/2006/relationships/drawing" Target="/xl/drawings/drawing1.xml" Id="R59728dc5e69a413a" /></Relationships>
</file>

<file path=xl/worksheets/_rels/sheet41.xml.rels>&#65279;<?xml version="1.0" encoding="utf-8"?><Relationships xmlns="http://schemas.openxmlformats.org/package/2006/relationships"><Relationship Type="http://schemas.openxmlformats.org/officeDocument/2006/relationships/drawing" Target="/xl/drawings/drawing2.xml" Id="R925fb86020e24114" /></Relationships>
</file>

<file path=xl/worksheets/_rels/sheet78.xml.rels>&#65279;<?xml version="1.0" encoding="utf-8"?><Relationships xmlns="http://schemas.openxmlformats.org/package/2006/relationships"><Relationship Type="http://schemas.openxmlformats.org/officeDocument/2006/relationships/drawing" Target="/xl/drawings/drawing3.xml" Id="Rb1bc154d12984bfd" /></Relationships>
</file>

<file path=xl/worksheets/_rels/sheet158.xml.rels>&#65279;<?xml version="1.0" encoding="utf-8"?><Relationships xmlns="http://schemas.openxmlformats.org/package/2006/relationships"><Relationship Type="http://schemas.openxmlformats.org/officeDocument/2006/relationships/drawing" Target="/xl/drawings/drawing4.xml" Id="Rf15c729f1f854ef7" /></Relationships>
</file>

<file path=xl/worksheets/_rels/sheet159.xml.rels>&#65279;<?xml version="1.0" encoding="utf-8"?><Relationships xmlns="http://schemas.openxmlformats.org/package/2006/relationships"><Relationship Type="http://schemas.openxmlformats.org/officeDocument/2006/relationships/drawing" Target="/xl/drawings/drawing5.xml" Id="R62a06b5aef634379" /></Relationships>
</file>

<file path=xl/worksheets/_rels/sheet160.xml.rels>&#65279;<?xml version="1.0" encoding="utf-8"?><Relationships xmlns="http://schemas.openxmlformats.org/package/2006/relationships"><Relationship Type="http://schemas.openxmlformats.org/officeDocument/2006/relationships/table" Target="/xl/tables/table2.xml" Id="Rdd31b6d9dc6649de" /></Relationships>
</file>

<file path=xl/worksheets/_rels/sheet161.xml.rels>&#65279;<?xml version="1.0" encoding="utf-8"?><Relationships xmlns="http://schemas.openxmlformats.org/package/2006/relationships"><Relationship Type="http://schemas.openxmlformats.org/officeDocument/2006/relationships/drawing" Target="/xl/drawings/drawing6.xml" Id="R7b091ffd73c04909" /></Relationships>
</file>

<file path=xl/worksheets/sheet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Start</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CHANGE MANAGEMENT / one workbook / live inputs are blank; examples are separate.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WORKING TOOLKIT</x:v>
      </x:c>
      <x:c r="K5" s="24"/>
      <x:c r="L5" s="24"/>
    </x:row>
    <x:row r="6" ht="22" customHeight="1">
      <x:c r="A6" s="4"/>
      <x:c r="B6" s="4"/>
      <x:c r="C6" s="4"/>
      <x:c r="D6" s="4"/>
      <x:c r="E6" s="4"/>
      <x:c r="F6" s="4"/>
      <x:c r="G6" s="4"/>
      <x:c r="H6" s="4"/>
      <x:c r="I6" s="4"/>
      <x:c r="J6" s="4"/>
      <x:c r="K6" s="4"/>
      <x:c r="L6" s="4"/>
    </x:row>
    <x:row r="7" ht="22" customHeight="1">
      <x:c r="A7" s="181" t="str">
        <x:v>CHANGE MANAGEMENT
From a credible case for change to sustained everyday practice.</x:v>
      </x:c>
      <x:c r="B7" s="181"/>
      <x:c r="C7" s="181"/>
      <x:c r="D7" s="181"/>
      <x:c r="E7" s="181"/>
      <x:c r="F7" s="181"/>
      <x:c r="G7" s="181"/>
      <x:c r="H7" s="181"/>
      <x:c r="I7" s="181"/>
      <x:c r="J7" s="181"/>
      <x:c r="K7" s="181"/>
      <x:c r="L7" s="181"/>
    </x:row>
    <x:row r="8" ht="22" customHeight="1">
      <x:c r="A8" s="181"/>
      <x:c r="B8" s="181"/>
      <x:c r="C8" s="181"/>
      <x:c r="D8" s="181"/>
      <x:c r="E8" s="181"/>
      <x:c r="F8" s="181"/>
      <x:c r="G8" s="181"/>
      <x:c r="H8" s="181"/>
      <x:c r="I8" s="181"/>
      <x:c r="J8" s="181"/>
      <x:c r="K8" s="181"/>
      <x:c r="L8" s="181"/>
    </x:row>
    <x:row r="9" ht="22" customHeight="1">
      <x:c r="A9" s="181"/>
      <x:c r="B9" s="181"/>
      <x:c r="C9" s="181"/>
      <x:c r="D9" s="181"/>
      <x:c r="E9" s="181"/>
      <x:c r="F9" s="181"/>
      <x:c r="G9" s="181"/>
      <x:c r="H9" s="181"/>
      <x:c r="I9" s="181"/>
      <x:c r="J9" s="181"/>
      <x:c r="K9" s="181"/>
      <x:c r="L9" s="181"/>
    </x:row>
    <x:row r="10" ht="22" customHeight="1">
      <x:c r="A10" s="4"/>
      <x:c r="B10" s="4"/>
      <x:c r="C10" s="4"/>
      <x:c r="D10" s="4"/>
      <x:c r="E10" s="4"/>
      <x:c r="F10" s="4"/>
      <x:c r="G10" s="4"/>
      <x:c r="H10" s="4"/>
      <x:c r="I10" s="4"/>
      <x:c r="J10" s="4"/>
      <x:c r="K10" s="4"/>
      <x:c r="L10" s="4"/>
    </x:row>
    <x:row r="11" ht="22" customHeight="1">
      <x:c r="A11" s="185" t="str">
        <x:v>01  SET UP THE WORK</x:v>
      </x:c>
      <x:c r="B11" s="185"/>
      <x:c r="C11" s="185"/>
      <x:c r="D11" s="185"/>
      <x:c r="E11" s="185"/>
      <x:c r="F11" s="185"/>
      <x:c r="G11" s="185" t="str">
        <x:v>02  FIND THE RIGHT TOOL</x:v>
      </x:c>
      <x:c r="H11" s="185"/>
      <x:c r="I11" s="185"/>
      <x:c r="J11" s="185"/>
      <x:c r="K11" s="185"/>
      <x:c r="L11" s="185"/>
    </x:row>
    <x:row r="12" ht="22" customHeight="1">
      <x:c r="A12" s="185"/>
      <x:c r="B12" s="185"/>
      <x:c r="C12" s="185"/>
      <x:c r="D12" s="185"/>
      <x:c r="E12" s="185"/>
      <x:c r="F12" s="185"/>
      <x:c r="G12" s="185"/>
      <x:c r="H12" s="185"/>
      <x:c r="I12" s="185"/>
      <x:c r="J12" s="185"/>
      <x:c r="K12" s="185"/>
      <x:c r="L12" s="185"/>
    </x:row>
    <x:row r="13" ht="22" customHeight="1">
      <x:c r="A13" s="109" t="str">
        <x:v>Define the project, scope, wave, reporting date and local reporting safeguard. Live inputs begin blank; no example data flows into the dashboard.</x:v>
      </x:c>
      <x:c r="B13" s="109"/>
      <x:c r="C13" s="109"/>
      <x:c r="D13" s="109"/>
      <x:c r="E13" s="109"/>
      <x:c r="F13" s="109"/>
      <x:c r="G13" s="109" t="str">
        <x:v>150 indexed entries: 64 Kotter tools, 28 source-linked records, 50 model applications and eight readiness tools. Manual page references are in the index.</x:v>
      </x:c>
      <x:c r="H13" s="109"/>
      <x:c r="I13" s="109"/>
      <x:c r="J13" s="109"/>
      <x:c r="K13" s="109"/>
      <x:c r="L13" s="109"/>
    </x:row>
    <x:row r="14" ht="22" customHeight="1">
      <x:c r="A14" s="109"/>
      <x:c r="B14" s="109"/>
      <x:c r="C14" s="109"/>
      <x:c r="D14" s="109"/>
      <x:c r="E14" s="109"/>
      <x:c r="F14" s="109"/>
      <x:c r="G14" s="109"/>
      <x:c r="H14" s="109"/>
      <x:c r="I14" s="109"/>
      <x:c r="J14" s="109"/>
      <x:c r="K14" s="109"/>
      <x:c r="L14" s="109"/>
    </x:row>
    <x:row r="15" ht="22" customHeight="1">
      <x:c r="A15" s="109"/>
      <x:c r="B15" s="109"/>
      <x:c r="C15" s="109"/>
      <x:c r="D15" s="109"/>
      <x:c r="E15" s="109"/>
      <x:c r="F15" s="109"/>
      <x:c r="G15" s="109"/>
      <x:c r="H15" s="109"/>
      <x:c r="I15" s="109"/>
      <x:c r="J15" s="109"/>
      <x:c r="K15" s="109"/>
      <x:c r="L15" s="109"/>
    </x:row>
    <x:row r="16" ht="22" customHeight="1">
      <x:c r="A16" s="109"/>
      <x:c r="B16" s="109"/>
      <x:c r="C16" s="109"/>
      <x:c r="D16" s="109"/>
      <x:c r="E16" s="109"/>
      <x:c r="F16" s="109"/>
      <x:c r="G16" s="109"/>
      <x:c r="H16" s="109"/>
      <x:c r="I16" s="109"/>
      <x:c r="J16" s="109"/>
      <x:c r="K16" s="109"/>
      <x:c r="L16" s="109"/>
    </x:row>
    <x:row r="17" ht="22" customHeight="1">
      <x:c r="A17" s="4" t="str">
        <x:f>IFERROR(HYPERLINK("#'01 Setup'!A1","OPEN SETUP"),"OPEN SETUP")</x:f>
        <x:v>OPEN SETUP</x:v>
      </x:c>
      <x:c r="B17" s="4"/>
      <x:c r="C17" s="4"/>
      <x:c r="D17" s="4"/>
      <x:c r="E17" s="4"/>
      <x:c r="F17" s="4"/>
      <x:c r="G17" s="4" t="str">
        <x:f>IFERROR(HYPERLINK("#'02 Tool Index'!A1","OPEN TOOL INDEX"),"OPEN TOOL INDEX")</x:f>
        <x:v>OPEN TOOL INDEX</x:v>
      </x:c>
      <x:c r="H17" s="4"/>
      <x:c r="I17" s="4"/>
      <x:c r="J17" s="4"/>
      <x:c r="K17" s="4"/>
      <x:c r="L17" s="4"/>
    </x:row>
    <x:row r="18" ht="22" customHeight="1">
      <x:c r="A18" s="4"/>
      <x:c r="B18" s="4"/>
      <x:c r="C18" s="4"/>
      <x:c r="D18" s="4"/>
      <x:c r="E18" s="4"/>
      <x:c r="F18" s="4"/>
      <x:c r="G18" s="4"/>
      <x:c r="H18" s="4"/>
      <x:c r="I18" s="4"/>
      <x:c r="J18" s="4"/>
      <x:c r="K18" s="4"/>
      <x:c r="L18" s="4"/>
    </x:row>
    <x:row r="19" ht="22" customHeight="1">
      <x:c r="A19" s="4"/>
      <x:c r="B19" s="4"/>
      <x:c r="C19" s="4"/>
      <x:c r="D19" s="4"/>
      <x:c r="E19" s="4"/>
      <x:c r="F19" s="4"/>
      <x:c r="G19" s="4"/>
      <x:c r="H19" s="4"/>
      <x:c r="I19" s="4"/>
      <x:c r="J19" s="4"/>
      <x:c r="K19" s="4"/>
      <x:c r="L19" s="4"/>
    </x:row>
    <x:row r="20" ht="22" customHeight="1">
      <x:c r="A20" s="185" t="str">
        <x:v>03  REVIEW EVIDENCE</x:v>
      </x:c>
      <x:c r="B20" s="185"/>
      <x:c r="C20" s="185"/>
      <x:c r="D20" s="185"/>
      <x:c r="E20" s="185"/>
      <x:c r="F20" s="185"/>
      <x:c r="G20" s="185" t="str">
        <x:v>04  LEARN FROM THE CASE</x:v>
      </x:c>
      <x:c r="H20" s="185"/>
      <x:c r="I20" s="185"/>
      <x:c r="J20" s="185"/>
      <x:c r="K20" s="185"/>
      <x:c r="L20" s="185"/>
    </x:row>
    <x:row r="21" ht="22" customHeight="1">
      <x:c r="A21" s="185"/>
      <x:c r="B21" s="185"/>
      <x:c r="C21" s="185"/>
      <x:c r="D21" s="185"/>
      <x:c r="E21" s="185"/>
      <x:c r="F21" s="185"/>
      <x:c r="G21" s="185"/>
      <x:c r="H21" s="185"/>
      <x:c r="I21" s="185"/>
      <x:c r="J21" s="185"/>
      <x:c r="K21" s="185"/>
      <x:c r="L21" s="185"/>
    </x:row>
    <x:row r="22" ht="22" customHeight="1">
      <x:c r="A22" s="109" t="str">
        <x:v>Use the cohort tracker, readiness profile and input checks. Status, participation, ability, adoption and outcomes are different things. No overall readiness score is calculated.</x:v>
      </x:c>
      <x:c r="B22" s="109"/>
      <x:c r="C22" s="109"/>
      <x:c r="D22" s="109"/>
      <x:c r="E22" s="109"/>
      <x:c r="F22" s="109"/>
      <x:c r="G22" s="109" t="str">
        <x:v>Project NEXUS is fictional. Its first pilot misses the agreed local criteria. The separate examples show how evidence leads to a revised plan rather than a premature success claim.</x:v>
      </x:c>
      <x:c r="H22" s="109"/>
      <x:c r="I22" s="109"/>
      <x:c r="J22" s="109"/>
      <x:c r="K22" s="109"/>
      <x:c r="L22" s="109"/>
    </x:row>
    <x:row r="23" ht="22" customHeight="1">
      <x:c r="A23" s="109"/>
      <x:c r="B23" s="109"/>
      <x:c r="C23" s="109"/>
      <x:c r="D23" s="109"/>
      <x:c r="E23" s="109"/>
      <x:c r="F23" s="109"/>
      <x:c r="G23" s="109"/>
      <x:c r="H23" s="109"/>
      <x:c r="I23" s="109"/>
      <x:c r="J23" s="109"/>
      <x:c r="K23" s="109"/>
      <x:c r="L23" s="109"/>
    </x:row>
    <x:row r="24" ht="22" customHeight="1">
      <x:c r="A24" s="109"/>
      <x:c r="B24" s="109"/>
      <x:c r="C24" s="109"/>
      <x:c r="D24" s="109"/>
      <x:c r="E24" s="109"/>
      <x:c r="F24" s="109"/>
      <x:c r="G24" s="109"/>
      <x:c r="H24" s="109"/>
      <x:c r="I24" s="109"/>
      <x:c r="J24" s="109"/>
      <x:c r="K24" s="109"/>
      <x:c r="L24" s="109"/>
    </x:row>
    <x:row r="25" ht="22" customHeight="1">
      <x:c r="A25" s="109"/>
      <x:c r="B25" s="109"/>
      <x:c r="C25" s="109"/>
      <x:c r="D25" s="109"/>
      <x:c r="E25" s="109"/>
      <x:c r="F25" s="109"/>
      <x:c r="G25" s="109"/>
      <x:c r="H25" s="109"/>
      <x:c r="I25" s="109"/>
      <x:c r="J25" s="109"/>
      <x:c r="K25" s="109"/>
      <x:c r="L25" s="109"/>
    </x:row>
    <x:row r="26" ht="22" customHeight="1">
      <x:c r="A26" s="4" t="str">
        <x:f>IFERROR(HYPERLINK("#'03 Dashboard'!A1","OPEN DASHBOARD"),"OPEN DASHBOARD")</x:f>
        <x:v>OPEN DASHBOARD</x:v>
      </x:c>
      <x:c r="B26" s="4"/>
      <x:c r="C26" s="4"/>
      <x:c r="D26" s="4"/>
      <x:c r="E26" s="4"/>
      <x:c r="F26" s="4"/>
      <x:c r="G26" s="4" t="str">
        <x:f>IFERROR(HYPERLINK("#'EX NEXUS Metrics'!A1","OPEN WORKED CASE"),"OPEN WORKED CASE")</x:f>
        <x:v>OPEN WORKED CASE</x:v>
      </x:c>
      <x:c r="H26" s="4"/>
      <x:c r="I26" s="4"/>
      <x:c r="J26" s="4"/>
      <x:c r="K26" s="4"/>
      <x:c r="L26" s="4"/>
    </x:row>
    <x:row r="27" ht="22" customHeight="1">
      <x:c r="A27" s="4"/>
      <x:c r="B27" s="4"/>
      <x:c r="C27" s="4"/>
      <x:c r="D27" s="4"/>
      <x:c r="E27" s="4"/>
      <x:c r="F27" s="4"/>
      <x:c r="G27" s="4"/>
      <x:c r="H27" s="4"/>
      <x:c r="I27" s="4"/>
      <x:c r="J27" s="4"/>
      <x:c r="K27" s="4"/>
      <x:c r="L27" s="4"/>
    </x:row>
    <x:row r="28" ht="22" customHeight="1">
      <x:c r="A28" s="4"/>
      <x:c r="B28" s="4"/>
      <x:c r="C28" s="4"/>
      <x:c r="D28" s="4"/>
      <x:c r="E28" s="4"/>
      <x:c r="F28" s="4"/>
      <x:c r="G28" s="4"/>
      <x:c r="H28" s="4"/>
      <x:c r="I28" s="4"/>
      <x:c r="J28" s="4"/>
      <x:c r="K28" s="4"/>
      <x:c r="L28" s="4"/>
    </x:row>
    <x:row r="29" ht="22" customHeight="1">
      <x:c r="A29" s="177" t="str">
        <x:v>INPUT KEY / Pale teal = live entry. Pale grey = guidance or derived value. Dark navy = section heading. Charts and examples do not replace evidence review or authorised decisions.</x:v>
      </x:c>
      <x:c r="B29" s="177"/>
      <x:c r="C29" s="177"/>
      <x:c r="D29" s="177"/>
      <x:c r="E29" s="177"/>
      <x:c r="F29" s="177"/>
      <x:c r="G29" s="177"/>
      <x:c r="H29" s="177"/>
      <x:c r="I29" s="177"/>
      <x:c r="J29" s="177"/>
      <x:c r="K29" s="177"/>
      <x:c r="L29" s="177"/>
    </x:row>
    <x:row r="30" ht="22" customHeight="1">
      <x:c r="A30" s="177"/>
      <x:c r="B30" s="177"/>
      <x:c r="C30" s="177"/>
      <x:c r="D30" s="177"/>
      <x:c r="E30" s="177"/>
      <x:c r="F30" s="177"/>
      <x:c r="G30" s="177"/>
      <x:c r="H30" s="177"/>
      <x:c r="I30" s="177"/>
      <x:c r="J30" s="177"/>
      <x:c r="K30" s="177"/>
      <x:c r="L30" s="177"/>
    </x:row>
    <x:row r="31" ht="22" customHeight="1">
      <x:c r="A31" s="177"/>
      <x:c r="B31" s="177"/>
      <x:c r="C31" s="177"/>
      <x:c r="D31" s="177"/>
      <x:c r="E31" s="177"/>
      <x:c r="F31" s="177"/>
      <x:c r="G31" s="177"/>
      <x:c r="H31" s="177"/>
      <x:c r="I31" s="177"/>
      <x:c r="J31" s="177"/>
      <x:c r="K31" s="177"/>
      <x:c r="L31" s="177"/>
    </x:row>
    <x:row r="32" ht="22" customHeight="1">
      <x:c r="A32" s="4"/>
      <x:c r="B32" s="4"/>
      <x:c r="C32" s="4"/>
      <x:c r="D32" s="4"/>
      <x:c r="E32" s="4"/>
      <x:c r="F32" s="4"/>
      <x:c r="G32" s="4"/>
      <x:c r="H32" s="4"/>
      <x:c r="I32" s="4"/>
      <x:c r="J32" s="4"/>
      <x:c r="K32" s="4"/>
      <x:c r="L32" s="4"/>
    </x:row>
    <x:row r="33" ht="22" customHeight="1">
      <x:c r="A33" s="109" t="str">
        <x:v>The 4C bank is illustrative and unvalidated. The historical HHC survey uses a separate 1-5 scale and eight dimensions; the training reaction form uses 1-10. Keep all three instruments separate. Read the manual and source notes before use.</x:v>
      </x:c>
      <x:c r="B33" s="109"/>
      <x:c r="C33" s="109"/>
      <x:c r="D33" s="109"/>
      <x:c r="E33" s="109"/>
      <x:c r="F33" s="109"/>
      <x:c r="G33" s="109"/>
      <x:c r="H33" s="109"/>
      <x:c r="I33" s="109"/>
      <x:c r="J33" s="109"/>
      <x:c r="K33" s="109"/>
      <x:c r="L33" s="109"/>
    </x:row>
    <x:row r="34" ht="22" customHeight="1">
      <x:c r="A34" s="109"/>
      <x:c r="B34" s="109"/>
      <x:c r="C34" s="109"/>
      <x:c r="D34" s="109"/>
      <x:c r="E34" s="109"/>
      <x:c r="F34" s="109"/>
      <x:c r="G34" s="109"/>
      <x:c r="H34" s="109"/>
      <x:c r="I34" s="109"/>
      <x:c r="J34" s="109"/>
      <x:c r="K34" s="109"/>
      <x:c r="L34" s="109"/>
    </x:row>
    <x:row r="35" ht="22" customHeight="1">
      <x:c r="A35" s="109"/>
      <x:c r="B35" s="109"/>
      <x:c r="C35" s="109"/>
      <x:c r="D35" s="109"/>
      <x:c r="E35" s="109"/>
      <x:c r="F35" s="109"/>
      <x:c r="G35" s="109"/>
      <x:c r="H35" s="109"/>
      <x:c r="I35" s="109"/>
      <x:c r="J35" s="109"/>
      <x:c r="K35" s="109"/>
      <x:c r="L35" s="109"/>
    </x:row>
    <x:row r="36" ht="22" customHeight="1">
      <x:c r="A36" s="109"/>
      <x:c r="B36" s="109"/>
      <x:c r="C36" s="109"/>
      <x:c r="D36" s="109"/>
      <x:c r="E36" s="109"/>
      <x:c r="F36" s="109"/>
      <x:c r="G36" s="109"/>
      <x:c r="H36" s="109"/>
      <x:c r="I36" s="109"/>
      <x:c r="J36" s="109"/>
      <x:c r="K36" s="109"/>
      <x:c r="L36" s="109"/>
    </x:row>
    <x:row r="37" ht="22" customHeight="1">
      <x:c r="A37" s="4"/>
      <x:c r="B37" s="4"/>
      <x:c r="C37" s="4"/>
      <x:c r="D37" s="4"/>
      <x:c r="E37" s="4"/>
      <x:c r="F37" s="4"/>
      <x:c r="G37" s="4"/>
      <x:c r="H37" s="4"/>
      <x:c r="I37" s="4"/>
      <x:c r="J37" s="4"/>
      <x:c r="K37" s="4"/>
      <x:c r="L37" s="4"/>
    </x:row>
    <x:row r="38" ht="22" customHeight="1">
      <x:c r="A38" s="63" t="str">
        <x:v>Keep a controlled working copy. The 4C data page accepts 100 submitted records. Navigation uses standard Excel HYPERLINK formulas with a readable fallback for preview engines. PDF manual pages provide the printable working forms.</x:v>
      </x:c>
      <x:c r="B38" s="63"/>
      <x:c r="C38" s="63"/>
      <x:c r="D38" s="63"/>
      <x:c r="E38" s="63"/>
      <x:c r="F38" s="63"/>
      <x:c r="G38" s="63"/>
      <x:c r="H38" s="63"/>
      <x:c r="I38" s="63"/>
      <x:c r="J38" s="63"/>
      <x:c r="K38" s="63"/>
      <x:c r="L38" s="63"/>
    </x:row>
    <x:row r="39" ht="22" customHeight="1">
      <x:c r="A39" s="63"/>
      <x:c r="B39" s="63"/>
      <x:c r="C39" s="63"/>
      <x:c r="D39" s="63"/>
      <x:c r="E39" s="63"/>
      <x:c r="F39" s="63"/>
      <x:c r="G39" s="63"/>
      <x:c r="H39" s="63"/>
      <x:c r="I39" s="63"/>
      <x:c r="J39" s="63"/>
      <x:c r="K39" s="63"/>
      <x:c r="L39" s="63"/>
    </x:row>
    <x:row r="40" ht="22" customHeight="1">
      <x:c r="A40" s="63"/>
      <x:c r="B40" s="63"/>
      <x:c r="C40" s="63"/>
      <x:c r="D40" s="63"/>
      <x:c r="E40" s="63"/>
      <x:c r="F40" s="63"/>
      <x:c r="G40" s="63"/>
      <x:c r="H40" s="63"/>
      <x:c r="I40" s="63"/>
      <x:c r="J40" s="63"/>
      <x:c r="K40" s="63"/>
      <x:c r="L40" s="63"/>
    </x:row>
    <x:row r="41" ht="22" customHeight="1">
      <x:c r="A41" s="63"/>
      <x:c r="B41" s="63"/>
      <x:c r="C41" s="63"/>
      <x:c r="D41" s="63"/>
      <x:c r="E41" s="63"/>
      <x:c r="F41" s="63"/>
      <x:c r="G41" s="63"/>
      <x:c r="H41" s="63"/>
      <x:c r="I41" s="63"/>
      <x:c r="J41" s="63"/>
      <x:c r="K41" s="63"/>
      <x:c r="L41" s="63"/>
    </x:row>
    <x:row r="42" ht="22" customHeight="1">
      <x:c r="A42" s="4"/>
      <x:c r="B42" s="4"/>
      <x:c r="C42" s="4"/>
      <x:c r="D42" s="4"/>
      <x:c r="E42" s="4"/>
      <x:c r="F42" s="4"/>
      <x:c r="G42" s="4"/>
      <x:c r="H42" s="4"/>
      <x:c r="I42" s="4"/>
      <x:c r="J42" s="4"/>
      <x:c r="K42" s="4"/>
      <x:c r="L42" s="4"/>
    </x:row>
    <x:row r="43" ht="22" customHeight="1">
      <x:c r="A43" s="4"/>
      <x:c r="B43" s="4"/>
      <x:c r="C43" s="4"/>
      <x:c r="D43" s="4"/>
      <x:c r="E43" s="4"/>
      <x:c r="F43" s="4"/>
      <x:c r="G43" s="4"/>
      <x:c r="H43" s="4"/>
      <x:c r="I43" s="4"/>
      <x:c r="J43" s="4"/>
      <x:c r="K43" s="4"/>
      <x:c r="L43" s="4"/>
    </x:row>
    <x:row r="44" ht="22" customHeight="1">
      <x:c r="A44" s="4"/>
      <x:c r="B44" s="4"/>
      <x:c r="C44" s="4"/>
      <x:c r="D44" s="4"/>
      <x:c r="E44" s="4"/>
      <x:c r="F44" s="4"/>
      <x:c r="G44" s="4"/>
      <x:c r="H44" s="4"/>
      <x:c r="I44" s="4"/>
      <x:c r="J44" s="4"/>
      <x:c r="K44" s="4"/>
      <x:c r="L44" s="4"/>
    </x:row>
    <x:row r="45" ht="22" customHeight="1">
      <x:c r="A45" s="4"/>
      <x:c r="B45" s="4"/>
      <x:c r="C45" s="4"/>
      <x:c r="D45" s="4"/>
      <x:c r="E45" s="4"/>
      <x:c r="F45" s="4"/>
      <x:c r="G45" s="4"/>
      <x:c r="H45" s="4"/>
      <x:c r="I45" s="4"/>
      <x:c r="J45" s="4"/>
      <x:c r="K45" s="4"/>
      <x:c r="L45" s="4"/>
    </x:row>
    <x:row r="46" ht="22" customHeight="1">
      <x:c r="A46" s="4"/>
      <x:c r="B46" s="4"/>
      <x:c r="C46" s="4"/>
      <x:c r="D46" s="4"/>
      <x:c r="E46" s="4"/>
      <x:c r="F46" s="4"/>
      <x:c r="G46" s="4"/>
      <x:c r="H46" s="4"/>
      <x:c r="I46" s="4"/>
      <x:c r="J46" s="4"/>
      <x:c r="K46" s="4"/>
      <x:c r="L46" s="4"/>
    </x:row>
    <x:row r="47" ht="22" customHeight="1">
      <x:c r="A47" s="4"/>
      <x:c r="B47" s="4"/>
      <x:c r="C47" s="4"/>
      <x:c r="D47" s="4"/>
      <x:c r="E47" s="4"/>
      <x:c r="F47" s="4"/>
      <x:c r="G47" s="4"/>
      <x:c r="H47" s="4"/>
      <x:c r="I47" s="4"/>
      <x:c r="J47" s="4"/>
      <x:c r="K47" s="4"/>
      <x:c r="L47" s="4"/>
    </x:row>
    <x:row r="48" ht="22" customHeight="1">
      <x:c r="A48" s="4"/>
      <x:c r="B48" s="4"/>
      <x:c r="C48" s="4"/>
      <x:c r="D48" s="4"/>
      <x:c r="E48" s="4"/>
      <x:c r="F48" s="4"/>
      <x:c r="G48" s="4"/>
      <x:c r="H48" s="4"/>
      <x:c r="I48" s="4"/>
      <x:c r="J48" s="4"/>
      <x:c r="K48" s="4"/>
      <x:c r="L48" s="4"/>
    </x:row>
    <x:row r="49" ht="22" customHeight="1">
      <x:c r="A49" s="4"/>
      <x:c r="B49" s="4"/>
      <x:c r="C49" s="4"/>
      <x:c r="D49" s="4"/>
      <x:c r="E49" s="4"/>
      <x:c r="F49" s="4"/>
      <x:c r="G49" s="4"/>
      <x:c r="H49" s="4"/>
      <x:c r="I49" s="4"/>
      <x:c r="J49" s="4"/>
      <x:c r="K49" s="4"/>
      <x:c r="L49" s="4"/>
    </x:row>
    <x:row r="50" ht="22" customHeight="1">
      <x:c r="A50" s="4"/>
      <x:c r="B50" s="4"/>
      <x:c r="C50" s="4"/>
      <x:c r="D50" s="4"/>
      <x:c r="E50" s="4"/>
      <x:c r="F50" s="4"/>
      <x:c r="G50" s="4"/>
      <x:c r="H50" s="4"/>
      <x:c r="I50" s="4"/>
      <x:c r="J50" s="4"/>
      <x:c r="K50" s="4"/>
      <x:c r="L50" s="4"/>
    </x:row>
    <x:row r="51" ht="22" customHeight="1">
      <x:c r="A51" s="4"/>
      <x:c r="B51" s="4"/>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L9"/>
    <x:mergeCell ref="A11:F12"/>
    <x:mergeCell ref="G11:L12"/>
    <x:mergeCell ref="A13:F16"/>
    <x:mergeCell ref="G13:L16"/>
    <x:mergeCell ref="A17:F18"/>
    <x:mergeCell ref="G17:L18"/>
    <x:mergeCell ref="A20:F21"/>
    <x:mergeCell ref="G20:L21"/>
    <x:mergeCell ref="A22:F25"/>
    <x:mergeCell ref="G22:L25"/>
    <x:mergeCell ref="A26:F27"/>
    <x:mergeCell ref="G26:L27"/>
    <x:mergeCell ref="A29:L31"/>
    <x:mergeCell ref="A33:L36"/>
    <x:mergeCell ref="A38:L41"/>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Setup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CHANGE MANAGEMENT / one workbook / live inputs are blank; examples are separate.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WORKING TOOLKIT</x:v>
      </x:c>
      <x:c r="K5" s="24"/>
      <x:c r="L5" s="24"/>
    </x:row>
    <x:row r="6" ht="22" customHeight="1">
      <x:c r="A6" s="4"/>
      <x:c r="B6" s="4"/>
      <x:c r="C6" s="4"/>
      <x:c r="D6" s="4"/>
      <x:c r="E6" s="4"/>
      <x:c r="F6" s="4"/>
      <x:c r="G6" s="4"/>
      <x:c r="H6" s="4"/>
      <x:c r="I6" s="4"/>
      <x:c r="J6" s="4"/>
      <x:c r="K6" s="4"/>
      <x:c r="L6" s="4"/>
    </x:row>
    <x:row r="7" ht="32" customHeight="1">
      <x:c r="A7" s="99" t="str">
        <x:v>SETUP FIELD</x:v>
      </x:c>
      <x:c r="B7" s="99" t="str"/>
      <x:c r="C7" s="99" t="str"/>
      <x:c r="D7" s="99" t="str">
        <x:v>YOUR ENTRY</x:v>
      </x:c>
      <x:c r="E7" s="99" t="str"/>
      <x:c r="F7" s="99" t="str"/>
      <x:c r="G7" s="99" t="str"/>
      <x:c r="H7" s="99" t="str">
        <x:v>GUIDANCE</x:v>
      </x:c>
      <x:c r="I7" s="99" t="str"/>
      <x:c r="J7" s="99" t="str"/>
      <x:c r="K7" s="99" t="str"/>
      <x:c r="L7" s="99" t="str"/>
    </x:row>
    <x:row r="8" ht="38" customHeight="1">
      <x:c r="A8" s="65" t="str">
        <x:v>Project / programme</x:v>
      </x:c>
      <x:c r="B8" s="65"/>
      <x:c r="C8" s="65"/>
      <x:c r="D8" s="38"/>
      <x:c r="E8" s="38"/>
      <x:c r="F8" s="38"/>
      <x:c r="G8" s="38"/>
      <x:c r="H8" s="41" t="str">
        <x:v>Name the specific change.</x:v>
      </x:c>
      <x:c r="I8" s="41"/>
      <x:c r="J8" s="41"/>
      <x:c r="K8" s="41"/>
      <x:c r="L8" s="41"/>
    </x:row>
    <x:row r="9" ht="38" customHeight="1">
      <x:c r="A9" s="65" t="str">
        <x:v>Scope and version</x:v>
      </x:c>
      <x:c r="B9" s="65"/>
      <x:c r="C9" s="65"/>
      <x:c r="D9" s="38"/>
      <x:c r="E9" s="38"/>
      <x:c r="F9" s="38"/>
      <x:c r="G9" s="38"/>
      <x:c r="H9" s="41" t="str">
        <x:v>Describe the current design and boundaries.</x:v>
      </x:c>
      <x:c r="I9" s="41"/>
      <x:c r="J9" s="41"/>
      <x:c r="K9" s="41"/>
      <x:c r="L9" s="41"/>
    </x:row>
    <x:row r="10" ht="38" customHeight="1">
      <x:c r="A10" s="65" t="str">
        <x:v>Sponsor</x:v>
      </x:c>
      <x:c r="B10" s="65"/>
      <x:c r="C10" s="65"/>
      <x:c r="D10" s="38"/>
      <x:c r="E10" s="38"/>
      <x:c r="F10" s="38"/>
      <x:c r="G10" s="38"/>
      <x:c r="H10" s="41" t="str">
        <x:v>Name the person with decision authority.</x:v>
      </x:c>
      <x:c r="I10" s="41"/>
      <x:c r="J10" s="41"/>
      <x:c r="K10" s="41"/>
      <x:c r="L10" s="41"/>
    </x:row>
    <x:row r="11" ht="38" customHeight="1">
      <x:c r="A11" s="65" t="str">
        <x:v>Change lead</x:v>
      </x:c>
      <x:c r="B11" s="65"/>
      <x:c r="C11" s="65"/>
      <x:c r="D11" s="38"/>
      <x:c r="E11" s="38"/>
      <x:c r="F11" s="38"/>
      <x:c r="G11" s="38"/>
      <x:c r="H11" s="41" t="str">
        <x:v>Name the working-record owner.</x:v>
      </x:c>
      <x:c r="I11" s="41"/>
      <x:c r="J11" s="41"/>
      <x:c r="K11" s="41"/>
      <x:c r="L11" s="41"/>
    </x:row>
    <x:row r="12" ht="38" customHeight="1">
      <x:c r="A12" s="65" t="str">
        <x:v>Reporting date</x:v>
      </x:c>
      <x:c r="B12" s="65"/>
      <x:c r="C12" s="65"/>
      <x:c r="D12" s="102"/>
      <x:c r="E12" s="38"/>
      <x:c r="F12" s="38"/>
      <x:c r="G12" s="38"/>
      <x:c r="H12" s="41" t="str">
        <x:v>Enter an Excel date; used for overdue checks.</x:v>
      </x:c>
      <x:c r="I12" s="41"/>
      <x:c r="J12" s="41"/>
      <x:c r="K12" s="41"/>
      <x:c r="L12" s="41"/>
    </x:row>
    <x:row r="13" ht="38" customHeight="1">
      <x:c r="A13" s="65" t="str">
        <x:v>Wave / population</x:v>
      </x:c>
      <x:c r="B13" s="65"/>
      <x:c r="C13" s="65"/>
      <x:c r="D13" s="38"/>
      <x:c r="E13" s="38"/>
      <x:c r="F13" s="38"/>
      <x:c r="G13" s="38"/>
      <x:c r="H13" s="41" t="str">
        <x:v>Identify the current wave and affected people.</x:v>
      </x:c>
      <x:c r="I13" s="41"/>
      <x:c r="J13" s="41"/>
      <x:c r="K13" s="41"/>
      <x:c r="L13" s="41"/>
    </x:row>
    <x:row r="14" ht="38" customHeight="1">
      <x:c r="A14" s="65" t="str">
        <x:v>Eligible survey population</x:v>
      </x:c>
      <x:c r="B14" s="65"/>
      <x:c r="C14" s="65"/>
      <x:c r="D14" s="38"/>
      <x:c r="E14" s="38"/>
      <x:c r="F14" s="38"/>
      <x:c r="G14" s="38"/>
      <x:c r="H14" s="41" t="str">
        <x:v>Non-negative whole number; needed for response coverage.</x:v>
      </x:c>
      <x:c r="I14" s="41"/>
      <x:c r="J14" s="41"/>
      <x:c r="K14" s="41"/>
      <x:c r="L14" s="41"/>
    </x:row>
    <x:row r="15" ht="38" customHeight="1">
      <x:c r="A15" s="65" t="str">
        <x:v>Minimum reporting count</x:v>
      </x:c>
      <x:c r="B15" s="65"/>
      <x:c r="C15" s="65"/>
      <x:c r="D15" s="38"/>
      <x:c r="E15" s="38"/>
      <x:c r="F15" s="38"/>
      <x:c r="G15" s="38"/>
      <x:c r="H15" s="41" t="str">
        <x:v>Choose a local privacy safeguard; integer at least 1. Not a validity threshold.</x:v>
      </x:c>
      <x:c r="I15" s="41"/>
      <x:c r="J15" s="41"/>
      <x:c r="K15" s="41"/>
      <x:c r="L15" s="41"/>
    </x:row>
    <x:row r="16" ht="38" customHeight="1">
      <x:c r="A16" s="65" t="str">
        <x:v>Data steward</x:v>
      </x:c>
      <x:c r="B16" s="65"/>
      <x:c r="C16" s="65"/>
      <x:c r="D16" s="38"/>
      <x:c r="E16" s="38"/>
      <x:c r="F16" s="38"/>
      <x:c r="G16" s="38"/>
      <x:c r="H16" s="41" t="str">
        <x:v>Who controls access, retention and reporting?</x:v>
      </x:c>
      <x:c r="I16" s="41"/>
      <x:c r="J16" s="41"/>
      <x:c r="K16" s="41"/>
      <x:c r="L16" s="41"/>
    </x:row>
    <x:row r="17" ht="38" customHeight="1">
      <x:c r="A17" s="65" t="str">
        <x:v>Currency / value unit</x:v>
      </x:c>
      <x:c r="B17" s="65"/>
      <x:c r="C17" s="65"/>
      <x:c r="D17" s="38"/>
      <x:c r="E17" s="38"/>
      <x:c r="F17" s="38"/>
      <x:c r="G17" s="38"/>
      <x:c r="H17" s="41" t="str">
        <x:v>Use a clearly defined unit; capacity value is not cash savings.</x:v>
      </x:c>
      <x:c r="I17" s="41"/>
      <x:c r="J17" s="41"/>
      <x:c r="K17" s="41"/>
      <x:c r="L17" s="41"/>
    </x:row>
    <x:row r="18" ht="22" customHeight="1">
      <x:c r="A18" s="4"/>
      <x:c r="B18" s="4"/>
      <x:c r="C18" s="4"/>
      <x:c r="D18" s="4"/>
      <x:c r="E18" s="4"/>
      <x:c r="F18" s="4"/>
      <x:c r="G18" s="4"/>
      <x:c r="H18" s="4"/>
      <x:c r="I18" s="4"/>
      <x:c r="J18" s="4"/>
      <x:c r="K18" s="4"/>
      <x:c r="L18" s="4"/>
    </x:row>
    <x:row r="19" ht="22" customHeight="1">
      <x:c r="A19" s="4"/>
      <x:c r="B19" s="4"/>
      <x:c r="C19" s="4"/>
      <x:c r="D19" s="4"/>
      <x:c r="E19" s="4"/>
      <x:c r="F19" s="4"/>
      <x:c r="G19" s="4"/>
      <x:c r="H19" s="4"/>
      <x:c r="I19" s="4"/>
      <x:c r="J19" s="4"/>
      <x:c r="K19" s="4"/>
      <x:c r="L19" s="4"/>
    </x:row>
    <x:row r="20" ht="22" customHeight="1">
      <x:c r="A20" s="105" t="str">
        <x:v>IMPORTANT / A favourable percentage is not a readiness percentage. No overall readiness score is calculated. A survey result cannot override an unmet operational gate.</x:v>
      </x:c>
      <x:c r="B20" s="105"/>
      <x:c r="C20" s="105"/>
      <x:c r="D20" s="105"/>
      <x:c r="E20" s="105"/>
      <x:c r="F20" s="105"/>
      <x:c r="G20" s="105"/>
      <x:c r="H20" s="105"/>
      <x:c r="I20" s="105"/>
      <x:c r="J20" s="105"/>
      <x:c r="K20" s="105"/>
      <x:c r="L20" s="105"/>
    </x:row>
    <x:row r="21" ht="22" customHeight="1">
      <x:c r="A21" s="105"/>
      <x:c r="B21" s="105"/>
      <x:c r="C21" s="105"/>
      <x:c r="D21" s="105"/>
      <x:c r="E21" s="105"/>
      <x:c r="F21" s="105"/>
      <x:c r="G21" s="105"/>
      <x:c r="H21" s="105"/>
      <x:c r="I21" s="105"/>
      <x:c r="J21" s="105"/>
      <x:c r="K21" s="105"/>
      <x:c r="L21" s="105"/>
    </x:row>
    <x:row r="22" ht="22" customHeight="1">
      <x:c r="A22" s="105"/>
      <x:c r="B22" s="105"/>
      <x:c r="C22" s="105"/>
      <x:c r="D22" s="105"/>
      <x:c r="E22" s="105"/>
      <x:c r="F22" s="105"/>
      <x:c r="G22" s="105"/>
      <x:c r="H22" s="105"/>
      <x:c r="I22" s="105"/>
      <x:c r="J22" s="105"/>
      <x:c r="K22" s="105"/>
      <x:c r="L22" s="105"/>
    </x:row>
    <x:row r="23" ht="22" customHeight="1">
      <x:c r="A23" s="105"/>
      <x:c r="B23" s="105"/>
      <x:c r="C23" s="105"/>
      <x:c r="D23" s="105"/>
      <x:c r="E23" s="105"/>
      <x:c r="F23" s="105"/>
      <x:c r="G23" s="105"/>
      <x:c r="H23" s="105"/>
      <x:c r="I23" s="105"/>
      <x:c r="J23" s="105"/>
      <x:c r="K23" s="105"/>
      <x:c r="L23" s="105"/>
    </x:row>
    <x:row r="24" ht="22" customHeight="1">
      <x:c r="A24" s="4"/>
      <x:c r="B24" s="4"/>
      <x:c r="C24" s="4"/>
      <x:c r="D24" s="4"/>
      <x:c r="E24" s="4"/>
      <x:c r="F24" s="4"/>
      <x:c r="G24" s="4"/>
      <x:c r="H24" s="4"/>
      <x:c r="I24" s="4"/>
      <x:c r="J24" s="4"/>
      <x:c r="K24" s="4"/>
      <x:c r="L24" s="4"/>
    </x:row>
    <x:row r="25" ht="22" customHeight="1">
      <x:c r="A25" s="109" t="str">
        <x:v>Workbook capacity: 100 submitted 4C survey records; 24 items. Live operational trackers provide bounded rows as labelled. Extend formula and validation ranges deliberately before exceeding them.</x:v>
      </x:c>
      <x:c r="B25" s="109"/>
      <x:c r="C25" s="109"/>
      <x:c r="D25" s="109"/>
      <x:c r="E25" s="109"/>
      <x:c r="F25" s="109"/>
      <x:c r="G25" s="109"/>
      <x:c r="H25" s="109"/>
      <x:c r="I25" s="109"/>
      <x:c r="J25" s="109"/>
      <x:c r="K25" s="109"/>
      <x:c r="L25" s="109"/>
    </x:row>
    <x:row r="26" ht="22" customHeight="1">
      <x:c r="A26" s="109"/>
      <x:c r="B26" s="109"/>
      <x:c r="C26" s="109"/>
      <x:c r="D26" s="109"/>
      <x:c r="E26" s="109"/>
      <x:c r="F26" s="109"/>
      <x:c r="G26" s="109"/>
      <x:c r="H26" s="109"/>
      <x:c r="I26" s="109"/>
      <x:c r="J26" s="109"/>
      <x:c r="K26" s="109"/>
      <x:c r="L26" s="109"/>
    </x:row>
    <x:row r="27" ht="22" customHeight="1">
      <x:c r="A27" s="109"/>
      <x:c r="B27" s="109"/>
      <x:c r="C27" s="109"/>
      <x:c r="D27" s="109"/>
      <x:c r="E27" s="109"/>
      <x:c r="F27" s="109"/>
      <x:c r="G27" s="109"/>
      <x:c r="H27" s="109"/>
      <x:c r="I27" s="109"/>
      <x:c r="J27" s="109"/>
      <x:c r="K27" s="109"/>
      <x:c r="L27" s="109"/>
    </x:row>
    <x:row r="28" ht="22" customHeight="1">
      <x:c r="A28" s="109"/>
      <x:c r="B28" s="109"/>
      <x:c r="C28" s="109"/>
      <x:c r="D28" s="109"/>
      <x:c r="E28" s="109"/>
      <x:c r="F28" s="109"/>
      <x:c r="G28" s="109"/>
      <x:c r="H28" s="109"/>
      <x:c r="I28" s="109"/>
      <x:c r="J28" s="109"/>
      <x:c r="K28" s="109"/>
      <x:c r="L28" s="109"/>
    </x:row>
    <x:row r="29" ht="22" customHeight="1">
      <x:c r="A29" s="4"/>
      <x:c r="B29" s="4"/>
      <x:c r="C29" s="4"/>
      <x:c r="D29" s="4"/>
      <x:c r="E29" s="4"/>
      <x:c r="F29" s="4"/>
      <x:c r="G29" s="4"/>
      <x:c r="H29" s="4"/>
      <x:c r="I29" s="4"/>
      <x:c r="J29" s="4"/>
      <x:c r="K29" s="4"/>
      <x:c r="L29" s="4"/>
    </x:row>
    <x:row r="30" ht="22" customHeight="1">
      <x:c r="A30" s="4"/>
      <x:c r="B30" s="4"/>
      <x:c r="C30" s="4"/>
      <x:c r="D30" s="4"/>
      <x:c r="E30" s="4"/>
      <x:c r="F30" s="4"/>
      <x:c r="G30" s="4"/>
      <x:c r="H30" s="4"/>
      <x:c r="I30" s="4"/>
      <x:c r="J30" s="4"/>
      <x:c r="K30" s="4"/>
      <x:c r="L30" s="4"/>
    </x:row>
    <x:row r="31" ht="22" customHeight="1">
      <x:c r="A31" s="4"/>
      <x:c r="B31" s="4"/>
      <x:c r="C31" s="4"/>
      <x:c r="D31" s="4"/>
      <x:c r="E31" s="4"/>
      <x:c r="F31" s="4"/>
      <x:c r="G31" s="4"/>
      <x:c r="H31" s="4"/>
      <x:c r="I31" s="4"/>
      <x:c r="J31" s="4"/>
      <x:c r="K31" s="4"/>
      <x:c r="L31" s="4"/>
    </x:row>
    <x:row r="32" ht="22" customHeight="1">
      <x:c r="A32" s="4"/>
      <x:c r="B32" s="4"/>
      <x:c r="C32" s="4"/>
      <x:c r="D32" s="4"/>
      <x:c r="E32" s="4"/>
      <x:c r="F32" s="4"/>
      <x:c r="G32" s="4"/>
      <x:c r="H32" s="4"/>
      <x:c r="I32" s="4"/>
      <x:c r="J32" s="4"/>
      <x:c r="K32" s="4"/>
      <x:c r="L32" s="4"/>
    </x:row>
    <x:row r="33" ht="22" customHeight="1">
      <x:c r="A33" s="4"/>
      <x:c r="B33" s="4"/>
      <x:c r="C33" s="4"/>
      <x:c r="D33" s="4"/>
      <x:c r="E33" s="4"/>
      <x:c r="F33" s="4"/>
      <x:c r="G33" s="4"/>
      <x:c r="H33" s="4"/>
      <x:c r="I33" s="4"/>
      <x:c r="J33" s="4"/>
      <x:c r="K33" s="4"/>
      <x:c r="L33" s="4"/>
    </x:row>
    <x:row r="34" ht="22" customHeight="1">
      <x:c r="A34" s="4"/>
      <x:c r="B34" s="4"/>
      <x:c r="C34" s="4"/>
      <x:c r="D34" s="4"/>
      <x:c r="E34" s="4"/>
      <x:c r="F34" s="4"/>
      <x:c r="G34" s="4"/>
      <x:c r="H34" s="4"/>
      <x:c r="I34" s="4"/>
      <x:c r="J34" s="4"/>
      <x:c r="K34" s="4"/>
      <x:c r="L34" s="4"/>
    </x:row>
    <x:row r="35" ht="22" customHeight="1">
      <x:c r="A35" s="4"/>
      <x:c r="B35" s="4"/>
      <x:c r="C35" s="4"/>
      <x:c r="D35" s="4"/>
      <x:c r="E35" s="4"/>
      <x:c r="F35" s="4"/>
      <x:c r="G35" s="4"/>
      <x:c r="H35" s="4"/>
      <x:c r="I35" s="4"/>
      <x:c r="J35" s="4"/>
      <x:c r="K35" s="4"/>
      <x:c r="L35" s="4"/>
    </x:row>
    <x:row r="36" ht="22" customHeight="1">
      <x:c r="A36" s="4"/>
      <x:c r="B36" s="4"/>
      <x:c r="C36" s="4"/>
      <x:c r="D36" s="4"/>
      <x:c r="E36" s="4"/>
      <x:c r="F36" s="4"/>
      <x:c r="G36" s="4"/>
      <x:c r="H36" s="4"/>
      <x:c r="I36" s="4"/>
      <x:c r="J36" s="4"/>
      <x:c r="K36" s="4"/>
      <x:c r="L36" s="4"/>
    </x:row>
    <x:row r="37" ht="22" customHeight="1">
      <x:c r="A37" s="4"/>
      <x:c r="B37" s="4"/>
      <x:c r="C37" s="4"/>
      <x:c r="D37" s="4"/>
      <x:c r="E37" s="4"/>
      <x:c r="F37" s="4"/>
      <x:c r="G37" s="4"/>
      <x:c r="H37" s="4"/>
      <x:c r="I37" s="4"/>
      <x:c r="J37" s="4"/>
      <x:c r="K37" s="4"/>
      <x:c r="L37" s="4"/>
    </x:row>
    <x:row r="38" ht="22" customHeight="1">
      <x:c r="A38" s="4"/>
      <x:c r="B38" s="4"/>
      <x:c r="C38" s="4"/>
      <x:c r="D38" s="4"/>
      <x:c r="E38" s="4"/>
      <x:c r="F38" s="4"/>
      <x:c r="G38" s="4"/>
      <x:c r="H38" s="4"/>
      <x:c r="I38" s="4"/>
      <x:c r="J38" s="4"/>
      <x:c r="K38" s="4"/>
      <x:c r="L38" s="4"/>
    </x:row>
    <x:row r="39" ht="22" customHeight="1">
      <x:c r="A39" s="4"/>
      <x:c r="B39" s="4"/>
      <x:c r="C39" s="4"/>
      <x:c r="D39" s="4"/>
      <x:c r="E39" s="4"/>
      <x:c r="F39" s="4"/>
      <x:c r="G39" s="4"/>
      <x:c r="H39" s="4"/>
      <x:c r="I39" s="4"/>
      <x:c r="J39" s="4"/>
      <x:c r="K39" s="4"/>
      <x:c r="L39" s="4"/>
    </x:row>
    <x:row r="40" ht="22" customHeight="1">
      <x:c r="A40" s="4"/>
      <x:c r="B40" s="4"/>
      <x:c r="C40" s="4"/>
      <x:c r="D40" s="4"/>
      <x:c r="E40" s="4"/>
      <x:c r="F40" s="4"/>
      <x:c r="G40" s="4"/>
      <x:c r="H40" s="4"/>
      <x:c r="I40" s="4"/>
      <x:c r="J40" s="4"/>
      <x:c r="K40" s="4"/>
      <x:c r="L40" s="4"/>
    </x:row>
    <x:row r="41" ht="22" customHeight="1">
      <x:c r="A41" s="4"/>
      <x:c r="B41" s="4"/>
      <x:c r="C41" s="4"/>
      <x:c r="D41" s="4"/>
      <x:c r="E41" s="4"/>
      <x:c r="F41" s="4"/>
      <x:c r="G41" s="4"/>
      <x:c r="H41" s="4"/>
      <x:c r="I41" s="4"/>
      <x:c r="J41" s="4"/>
      <x:c r="K41" s="4"/>
      <x:c r="L41" s="4"/>
    </x:row>
    <x:row r="42" ht="22" customHeight="1">
      <x:c r="A42" s="4"/>
      <x:c r="B42" s="4"/>
      <x:c r="C42" s="4"/>
      <x:c r="D42" s="4"/>
      <x:c r="E42" s="4"/>
      <x:c r="F42" s="4"/>
      <x:c r="G42" s="4"/>
      <x:c r="H42" s="4"/>
      <x:c r="I42" s="4"/>
      <x:c r="J42" s="4"/>
      <x:c r="K42" s="4"/>
      <x:c r="L42" s="4"/>
    </x:row>
    <x:row r="43" ht="22" customHeight="1">
      <x:c r="A43" s="4"/>
      <x:c r="B43" s="4"/>
      <x:c r="C43" s="4"/>
      <x:c r="D43" s="4"/>
      <x:c r="E43" s="4"/>
      <x:c r="F43" s="4"/>
      <x:c r="G43" s="4"/>
      <x:c r="H43" s="4"/>
      <x:c r="I43" s="4"/>
      <x:c r="J43" s="4"/>
      <x:c r="K43" s="4"/>
      <x:c r="L43" s="4"/>
    </x:row>
    <x:row r="44" ht="22" customHeight="1">
      <x:c r="A44" s="4"/>
      <x:c r="B44" s="4"/>
      <x:c r="C44" s="4"/>
      <x:c r="D44" s="4"/>
      <x:c r="E44" s="4"/>
      <x:c r="F44" s="4"/>
      <x:c r="G44" s="4"/>
      <x:c r="H44" s="4"/>
      <x:c r="I44" s="4"/>
      <x:c r="J44" s="4"/>
      <x:c r="K44" s="4"/>
      <x:c r="L44" s="4"/>
    </x:row>
    <x:row r="45" ht="22" customHeight="1">
      <x:c r="A45" s="4"/>
      <x:c r="B45" s="4"/>
      <x:c r="C45" s="4"/>
      <x:c r="D45" s="4"/>
      <x:c r="E45" s="4"/>
      <x:c r="F45" s="4"/>
      <x:c r="G45" s="4"/>
      <x:c r="H45" s="4"/>
      <x:c r="I45" s="4"/>
      <x:c r="J45" s="4"/>
      <x:c r="K45" s="4"/>
      <x:c r="L45" s="4"/>
    </x:row>
    <x:row r="46" ht="22" customHeight="1">
      <x:c r="A46" s="4"/>
      <x:c r="B46" s="4"/>
      <x:c r="C46" s="4"/>
      <x:c r="D46" s="4"/>
      <x:c r="E46" s="4"/>
      <x:c r="F46" s="4"/>
      <x:c r="G46" s="4"/>
      <x:c r="H46" s="4"/>
      <x:c r="I46" s="4"/>
      <x:c r="J46" s="4"/>
      <x:c r="K46" s="4"/>
      <x:c r="L46" s="4"/>
    </x:row>
    <x:row r="47" ht="22" customHeight="1">
      <x:c r="A47" s="4"/>
      <x:c r="B47" s="4"/>
      <x:c r="C47" s="4"/>
      <x:c r="D47" s="4"/>
      <x:c r="E47" s="4"/>
      <x:c r="F47" s="4"/>
      <x:c r="G47" s="4"/>
      <x:c r="H47" s="4"/>
      <x:c r="I47" s="4"/>
      <x:c r="J47" s="4"/>
      <x:c r="K47" s="4"/>
      <x:c r="L47" s="4"/>
    </x:row>
    <x:row r="48" ht="22" customHeight="1">
      <x:c r="A48" s="4"/>
      <x:c r="B48" s="4"/>
      <x:c r="C48" s="4"/>
      <x:c r="D48" s="4"/>
      <x:c r="E48" s="4"/>
      <x:c r="F48" s="4"/>
      <x:c r="G48" s="4"/>
      <x:c r="H48" s="4"/>
      <x:c r="I48" s="4"/>
      <x:c r="J48" s="4"/>
      <x:c r="K48" s="4"/>
      <x:c r="L48" s="4"/>
    </x:row>
    <x:row r="49" ht="22" customHeight="1">
      <x:c r="A49" s="4"/>
      <x:c r="B49" s="4"/>
      <x:c r="C49" s="4"/>
      <x:c r="D49" s="4"/>
      <x:c r="E49" s="4"/>
      <x:c r="F49" s="4"/>
      <x:c r="G49" s="4"/>
      <x:c r="H49" s="4"/>
      <x:c r="I49" s="4"/>
      <x:c r="J49" s="4"/>
      <x:c r="K49" s="4"/>
      <x:c r="L49" s="4"/>
    </x:row>
    <x:row r="50" ht="22" customHeight="1">
      <x:c r="A50" s="4"/>
      <x:c r="B50" s="4"/>
      <x:c r="C50" s="4"/>
      <x:c r="D50" s="4"/>
      <x:c r="E50" s="4"/>
      <x:c r="F50" s="4"/>
      <x:c r="G50" s="4"/>
      <x:c r="H50" s="4"/>
      <x:c r="I50" s="4"/>
      <x:c r="J50" s="4"/>
      <x:c r="K50" s="4"/>
      <x:c r="L50" s="4"/>
    </x:row>
    <x:row r="51" ht="22" customHeight="1">
      <x:c r="A51" s="4"/>
      <x:c r="B51" s="4"/>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8:C8"/>
    <x:mergeCell ref="D8:G8"/>
    <x:mergeCell ref="H8:L8"/>
    <x:mergeCell ref="A9:C9"/>
    <x:mergeCell ref="D9:G9"/>
    <x:mergeCell ref="H9:L9"/>
    <x:mergeCell ref="A10:C10"/>
    <x:mergeCell ref="D10:G10"/>
    <x:mergeCell ref="H10:L10"/>
    <x:mergeCell ref="A11:C11"/>
    <x:mergeCell ref="D11:G11"/>
    <x:mergeCell ref="H11:L11"/>
    <x:mergeCell ref="A12:C12"/>
    <x:mergeCell ref="D12:G12"/>
    <x:mergeCell ref="H12:L12"/>
    <x:mergeCell ref="A13:C13"/>
    <x:mergeCell ref="D13:G13"/>
    <x:mergeCell ref="H13:L13"/>
    <x:mergeCell ref="A14:C14"/>
    <x:mergeCell ref="D14:G14"/>
    <x:mergeCell ref="H14:L14"/>
    <x:mergeCell ref="A15:C15"/>
    <x:mergeCell ref="D15:G15"/>
    <x:mergeCell ref="H15:L15"/>
    <x:mergeCell ref="A16:C16"/>
    <x:mergeCell ref="D16:G16"/>
    <x:mergeCell ref="H16:L16"/>
    <x:mergeCell ref="A17:C17"/>
    <x:mergeCell ref="D17:G17"/>
    <x:mergeCell ref="H17:L17"/>
    <x:mergeCell ref="A20:L23"/>
    <x:mergeCell ref="A25:L28"/>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42" hidden="0" customWidth="1"/>
    <x:col min="3" max="3" width="31" hidden="0" customWidth="1"/>
    <x:col min="4" max="4" width="17" hidden="0" customWidth="1"/>
    <x:col min="5" max="5" width="12" hidden="0" customWidth="1"/>
    <x:col min="6" max="6" width="12" hidden="0" customWidth="1"/>
    <x:col min="7" max="7" width="12" hidden="0" customWidth="1"/>
    <x:col min="8" max="8" width="30" hidden="0" customWidth="1"/>
    <x:col min="9" max="9" width="12" hidden="0" customWidth="1"/>
    <x:col min="10" max="10" width="12" hidden="0" customWidth="1"/>
    <x:col min="11" max="11" width="12" hidden="0" customWidth="1"/>
    <x:col min="12" max="12" width="12" hidden="0" customWidth="1"/>
  </x:cols>
  <x:sheetData>
    <x:row r="1" ht="22" customHeight="1">
      <x:c r="A1" s="12" t="str">
        <x:v>HR DELIVERY  |  Tool Index</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CHANGE MANAGEMENT / one workbook / live inputs are blank; examples are separate.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WORKING TOOLKIT</x:v>
      </x:c>
      <x:c r="K5" s="24"/>
      <x:c r="L5" s="24"/>
    </x:row>
    <x:row r="6" ht="22" customHeight="1">
      <x:c r="A6" s="4"/>
      <x:c r="B6" s="4"/>
      <x:c r="C6" s="4"/>
      <x:c r="D6" s="4"/>
      <x:c r="E6" s="4"/>
      <x:c r="F6" s="4"/>
      <x:c r="G6" s="4"/>
      <x:c r="H6" s="4"/>
      <x:c r="I6" s="4"/>
      <x:c r="J6" s="4"/>
      <x:c r="K6" s="4"/>
      <x:c r="L6" s="4"/>
    </x:row>
    <x:row r="7" ht="32" customHeight="1">
      <x:c r="A7" s="99" t="str">
        <x:v>Code</x:v>
      </x:c>
      <x:c r="B7" s="99" t="str">
        <x:v>Tool title</x:v>
      </x:c>
      <x:c r="C7" s="99" t="str">
        <x:v>Exact worksheet</x:v>
      </x:c>
      <x:c r="D7" s="99" t="str">
        <x:v>Open tool</x:v>
      </x:c>
      <x:c r="E7" s="99" t="str">
        <x:v>Guide page</x:v>
      </x:c>
      <x:c r="F7" s="99" t="str">
        <x:v>Form page</x:v>
      </x:c>
      <x:c r="G7" s="99" t="str">
        <x:v>Example page</x:v>
      </x:c>
      <x:c r="H7" s="99" t="str">
        <x:v>Source / basis</x:v>
      </x:c>
      <x:c r="I7" s="4"/>
      <x:c r="J7" s="4"/>
      <x:c r="K7" s="4"/>
      <x:c r="L7" s="4"/>
    </x:row>
    <x:row r="8" ht="42" customHeight="1">
      <x:c r="A8" s="4" t="str">
        <x:v>K1.01</x:v>
      </x:c>
      <x:c r="B8" s="4" t="str">
        <x:v>Initial change brief</x:v>
      </x:c>
      <x:c r="C8" s="4" t="str">
        <x:v>K1.01 Change brief</x:v>
      </x:c>
      <x:c r="D8" s="4" t="str">
        <x:f>IFERROR(HYPERLINK("#'K1.01 Change brief'!A1","OPEN K1.01"),"OPEN K1.01")</x:f>
        <x:v>OPEN K1.01</x:v>
      </x:c>
      <x:c r="E8" s="4" t="n">
        <x:v>26</x:v>
      </x:c>
      <x:c r="F8" s="4" t="n">
        <x:v>27</x:v>
      </x:c>
      <x:c r="G8" s="4" t="n">
        <x:v>28</x:v>
      </x:c>
      <x:c r="H8" s="4" t="str">
        <x:v>U01; E01</x:v>
      </x:c>
      <x:c r="I8" s="4"/>
      <x:c r="J8" s="4"/>
      <x:c r="K8" s="4"/>
      <x:c r="L8" s="4"/>
    </x:row>
    <x:row r="9" ht="42" customHeight="1">
      <x:c r="A9" s="4" t="str">
        <x:v>K1.02</x:v>
      </x:c>
      <x:c r="B9" s="4" t="str">
        <x:v>Case-for-change evidence ledger</x:v>
      </x:c>
      <x:c r="C9" s="4" t="str">
        <x:v>K1.02 Evidence ledger</x:v>
      </x:c>
      <x:c r="D9" s="4" t="str">
        <x:f>IFERROR(HYPERLINK("#'K1.02 Evidence ledger'!A1","OPEN K1.02"),"OPEN K1.02")</x:f>
        <x:v>OPEN K1.02</x:v>
      </x:c>
      <x:c r="E9" s="4" t="n">
        <x:v>29</x:v>
      </x:c>
      <x:c r="F9" s="4" t="n">
        <x:v>30</x:v>
      </x:c>
      <x:c r="G9" s="4" t="n">
        <x:v>31</x:v>
      </x:c>
      <x:c r="H9" s="4" t="str">
        <x:v>E01; U05</x:v>
      </x:c>
      <x:c r="I9" s="4"/>
      <x:c r="J9" s="4"/>
      <x:c r="K9" s="4"/>
      <x:c r="L9" s="4"/>
    </x:row>
    <x:row r="10" ht="42" customHeight="1">
      <x:c r="A10" s="4" t="str">
        <x:v>K1.03</x:v>
      </x:c>
      <x:c r="B10" s="4" t="str">
        <x:v>Burning platform and opportunity canvas</x:v>
      </x:c>
      <x:c r="C10" s="4" t="str">
        <x:v>K1.03 Urgency canvas</x:v>
      </x:c>
      <x:c r="D10" s="4" t="str">
        <x:f>IFERROR(HYPERLINK("#'K1.03 Urgency canvas'!A1","OPEN K1.03"),"OPEN K1.03")</x:f>
        <x:v>OPEN K1.03</x:v>
      </x:c>
      <x:c r="E10" s="4" t="n">
        <x:v>32</x:v>
      </x:c>
      <x:c r="F10" s="4" t="n">
        <x:v>33</x:v>
      </x:c>
      <x:c r="G10" s="4" t="n">
        <x:v>34</x:v>
      </x:c>
      <x:c r="H10" s="4" t="str">
        <x:v>E03; E04; E01</x:v>
      </x:c>
      <x:c r="I10" s="4"/>
      <x:c r="J10" s="4"/>
      <x:c r="K10" s="4"/>
      <x:c r="L10" s="4"/>
    </x:row>
    <x:row r="11" ht="42" customHeight="1">
      <x:c r="A11" s="4" t="str">
        <x:v>K1.04</x:v>
      </x:c>
      <x:c r="B11" s="4" t="str">
        <x:v>Sponsor discovery interview</x:v>
      </x:c>
      <x:c r="C11" s="4" t="str">
        <x:v>K1.04 Sponsor interview</x:v>
      </x:c>
      <x:c r="D11" s="4" t="str">
        <x:f>IFERROR(HYPERLINK("#'K1.04 Sponsor interview'!A1","OPEN K1.04"),"OPEN K1.04")</x:f>
        <x:v>OPEN K1.04</x:v>
      </x:c>
      <x:c r="E11" s="4" t="n">
        <x:v>35</x:v>
      </x:c>
      <x:c r="F11" s="4" t="n">
        <x:v>36</x:v>
      </x:c>
      <x:c r="G11" s="4" t="n">
        <x:v>37</x:v>
      </x:c>
      <x:c r="H11" s="4" t="str">
        <x:v>E01; U05</x:v>
      </x:c>
      <x:c r="I11" s="4"/>
      <x:c r="J11" s="4"/>
      <x:c r="K11" s="4"/>
      <x:c r="L11" s="4"/>
    </x:row>
    <x:row r="12" ht="42" customHeight="1">
      <x:c r="A12" s="4" t="str">
        <x:v>K1.05</x:v>
      </x:c>
      <x:c r="B12" s="4" t="str">
        <x:v>Employee listening focus group</x:v>
      </x:c>
      <x:c r="C12" s="4" t="str">
        <x:v>K1.05 Listening group</x:v>
      </x:c>
      <x:c r="D12" s="4" t="str">
        <x:f>IFERROR(HYPERLINK("#'K1.05 Listening group'!A1","OPEN K1.05"),"OPEN K1.05")</x:f>
        <x:v>OPEN K1.05</x:v>
      </x:c>
      <x:c r="E12" s="4" t="n">
        <x:v>38</x:v>
      </x:c>
      <x:c r="F12" s="4" t="n">
        <x:v>39</x:v>
      </x:c>
      <x:c r="G12" s="4" t="n">
        <x:v>40</x:v>
      </x:c>
      <x:c r="H12" s="4" t="str">
        <x:v>U01; U04; E08</x:v>
      </x:c>
      <x:c r="I12" s="4"/>
      <x:c r="J12" s="4"/>
      <x:c r="K12" s="4"/>
      <x:c r="L12" s="4"/>
    </x:row>
    <x:row r="13" ht="42" customHeight="1">
      <x:c r="A13" s="4" t="str">
        <x:v>K1.06</x:v>
      </x:c>
      <x:c r="B13" s="4" t="str">
        <x:v>Change history and trust review</x:v>
      </x:c>
      <x:c r="C13" s="4" t="str">
        <x:v>K1.06 Change history</x:v>
      </x:c>
      <x:c r="D13" s="4" t="str">
        <x:f>IFERROR(HYPERLINK("#'K1.06 Change history'!A1","OPEN K1.06"),"OPEN K1.06")</x:f>
        <x:v>OPEN K1.06</x:v>
      </x:c>
      <x:c r="E13" s="4" t="n">
        <x:v>41</x:v>
      </x:c>
      <x:c r="F13" s="4" t="n">
        <x:v>42</x:v>
      </x:c>
      <x:c r="G13" s="4" t="n">
        <x:v>43</x:v>
      </x:c>
      <x:c r="H13" s="4" t="str">
        <x:v>U04; U05</x:v>
      </x:c>
      <x:c r="I13" s="4"/>
      <x:c r="J13" s="4"/>
      <x:c r="K13" s="4"/>
      <x:c r="L13" s="4"/>
    </x:row>
    <x:row r="14" ht="42" customHeight="1">
      <x:c r="A14" s="4" t="str">
        <x:v>K1.07</x:v>
      </x:c>
      <x:c r="B14" s="4" t="str">
        <x:v>Consequence and urgency options review</x:v>
      </x:c>
      <x:c r="C14" s="4" t="str">
        <x:v>K1.07 Urgency options</x:v>
      </x:c>
      <x:c r="D14" s="4" t="str">
        <x:f>IFERROR(HYPERLINK("#'K1.07 Urgency options'!A1","OPEN K1.07"),"OPEN K1.07")</x:f>
        <x:v>OPEN K1.07</x:v>
      </x:c>
      <x:c r="E14" s="4" t="n">
        <x:v>44</x:v>
      </x:c>
      <x:c r="F14" s="4" t="n">
        <x:v>45</x:v>
      </x:c>
      <x:c r="G14" s="4" t="n">
        <x:v>46</x:v>
      </x:c>
      <x:c r="H14" s="4" t="str">
        <x:v>E01; U04</x:v>
      </x:c>
      <x:c r="I14" s="4"/>
      <x:c r="J14" s="4"/>
      <x:c r="K14" s="4"/>
      <x:c r="L14" s="4"/>
    </x:row>
    <x:row r="15" ht="42" customHeight="1">
      <x:c r="A15" s="4" t="str">
        <x:v>K1.08</x:v>
      </x:c>
      <x:c r="B15" s="4" t="str">
        <x:v>Urgency alignment workshop</x:v>
      </x:c>
      <x:c r="C15" s="4" t="str">
        <x:v>K1.08 Urgency workshop</x:v>
      </x:c>
      <x:c r="D15" s="4" t="str">
        <x:f>IFERROR(HYPERLINK("#'K1.08 Urgency workshop'!A1","OPEN K1.08"),"OPEN K1.08")</x:f>
        <x:v>OPEN K1.08</x:v>
      </x:c>
      <x:c r="E15" s="4" t="n">
        <x:v>47</x:v>
      </x:c>
      <x:c r="F15" s="4" t="n">
        <x:v>48</x:v>
      </x:c>
      <x:c r="G15" s="4" t="n">
        <x:v>49</x:v>
      </x:c>
      <x:c r="H15" s="4" t="str">
        <x:v>E01; E03; U04</x:v>
      </x:c>
      <x:c r="I15" s="4"/>
      <x:c r="J15" s="4"/>
      <x:c r="K15" s="4"/>
      <x:c r="L15" s="4"/>
    </x:row>
    <x:row r="16" ht="42" customHeight="1">
      <x:c r="A16" s="4" t="str">
        <x:v>K2.01</x:v>
      </x:c>
      <x:c r="B16" s="4" t="str">
        <x:v>Coalition coverage map</x:v>
      </x:c>
      <x:c r="C16" s="4" t="str">
        <x:v>K2.01 Coalition map</x:v>
      </x:c>
      <x:c r="D16" s="4" t="str">
        <x:f>IFERROR(HYPERLINK("#'K2.01 Coalition map'!A1","OPEN K2.01"),"OPEN K2.01")</x:f>
        <x:v>OPEN K2.01</x:v>
      </x:c>
      <x:c r="E16" s="4" t="n">
        <x:v>53</x:v>
      </x:c>
      <x:c r="F16" s="4" t="n">
        <x:v>54</x:v>
      </x:c>
      <x:c r="G16" s="4" t="n">
        <x:v>55</x:v>
      </x:c>
      <x:c r="H16" s="4" t="str">
        <x:v>E01; E05; U01</x:v>
      </x:c>
      <x:c r="I16" s="4"/>
      <x:c r="J16" s="4"/>
      <x:c r="K16" s="4"/>
      <x:c r="L16" s="4"/>
    </x:row>
    <x:row r="17" ht="42" customHeight="1">
      <x:c r="A17" s="4" t="str">
        <x:v>K2.02</x:v>
      </x:c>
      <x:c r="B17" s="4" t="str">
        <x:v>Guiding coalition charter</x:v>
      </x:c>
      <x:c r="C17" s="4" t="str">
        <x:v>K2.02 Coalition charter</x:v>
      </x:c>
      <x:c r="D17" s="4" t="str">
        <x:f>IFERROR(HYPERLINK("#'K2.02 Coalition charter'!A1","OPEN K2.02"),"OPEN K2.02")</x:f>
        <x:v>OPEN K2.02</x:v>
      </x:c>
      <x:c r="E17" s="4" t="n">
        <x:v>56</x:v>
      </x:c>
      <x:c r="F17" s="4" t="n">
        <x:v>57</x:v>
      </x:c>
      <x:c r="G17" s="4" t="n">
        <x:v>58</x:v>
      </x:c>
      <x:c r="H17" s="4" t="str">
        <x:v>E01; U01</x:v>
      </x:c>
      <x:c r="I17" s="4"/>
      <x:c r="J17" s="4"/>
      <x:c r="K17" s="4"/>
      <x:c r="L17" s="4"/>
    </x:row>
    <x:row r="18" ht="42" customHeight="1">
      <x:c r="A18" s="4" t="str">
        <x:v>K2.03</x:v>
      </x:c>
      <x:c r="B18" s="4" t="str">
        <x:v>Sponsor commitment compact</x:v>
      </x:c>
      <x:c r="C18" s="4" t="str">
        <x:v>K2.03 Sponsor compact</x:v>
      </x:c>
      <x:c r="D18" s="4" t="str">
        <x:f>IFERROR(HYPERLINK("#'K2.03 Sponsor compact'!A1","OPEN K2.03"),"OPEN K2.03")</x:f>
        <x:v>OPEN K2.03</x:v>
      </x:c>
      <x:c r="E18" s="4" t="n">
        <x:v>59</x:v>
      </x:c>
      <x:c r="F18" s="4" t="n">
        <x:v>60</x:v>
      </x:c>
      <x:c r="G18" s="4" t="n">
        <x:v>61</x:v>
      </x:c>
      <x:c r="H18" s="4" t="str">
        <x:v>U01; U04</x:v>
      </x:c>
      <x:c r="I18" s="4"/>
      <x:c r="J18" s="4"/>
      <x:c r="K18" s="4"/>
      <x:c r="L18" s="4"/>
    </x:row>
    <x:row r="19" ht="42" customHeight="1">
      <x:c r="A19" s="4" t="str">
        <x:v>K2.04</x:v>
      </x:c>
      <x:c r="B19" s="4" t="str">
        <x:v>Stakeholder influence and impact map</x:v>
      </x:c>
      <x:c r="C19" s="4" t="str">
        <x:v>K2.04 Stakeholder map</x:v>
      </x:c>
      <x:c r="D19" s="4" t="str">
        <x:f>IFERROR(HYPERLINK("#'K2.04 Stakeholder map'!A1","OPEN K2.04"),"OPEN K2.04")</x:f>
        <x:v>OPEN K2.04</x:v>
      </x:c>
      <x:c r="E19" s="4" t="n">
        <x:v>62</x:v>
      </x:c>
      <x:c r="F19" s="4" t="n">
        <x:v>63</x:v>
      </x:c>
      <x:c r="G19" s="4" t="n">
        <x:v>64</x:v>
      </x:c>
      <x:c r="H19" s="4" t="str">
        <x:v>U01; U03; U04</x:v>
      </x:c>
      <x:c r="I19" s="4"/>
      <x:c r="J19" s="4"/>
      <x:c r="K19" s="4"/>
      <x:c r="L19" s="4"/>
    </x:row>
    <x:row r="20" ht="42" customHeight="1">
      <x:c r="A20" s="4" t="str">
        <x:v>K2.05</x:v>
      </x:c>
      <x:c r="B20" s="4" t="str">
        <x:v>Decision rights and RACI record</x:v>
      </x:c>
      <x:c r="C20" s="4" t="str">
        <x:v>K2.05 Decision rights</x:v>
      </x:c>
      <x:c r="D20" s="4" t="str">
        <x:f>IFERROR(HYPERLINK("#'K2.05 Decision rights'!A1","OPEN K2.05"),"OPEN K2.05")</x:f>
        <x:v>OPEN K2.05</x:v>
      </x:c>
      <x:c r="E20" s="4" t="n">
        <x:v>65</x:v>
      </x:c>
      <x:c r="F20" s="4" t="n">
        <x:v>66</x:v>
      </x:c>
      <x:c r="G20" s="4" t="n">
        <x:v>67</x:v>
      </x:c>
      <x:c r="H20" s="4" t="str">
        <x:v>U01; U04</x:v>
      </x:c>
      <x:c r="I20" s="4"/>
      <x:c r="J20" s="4"/>
      <x:c r="K20" s="4"/>
      <x:c r="L20" s="4"/>
    </x:row>
    <x:row r="21" ht="42" customHeight="1">
      <x:c r="A21" s="4" t="str">
        <x:v>K2.06</x:v>
      </x:c>
      <x:c r="B21" s="4" t="str">
        <x:v>Leadership behaviour-to-evidence card</x:v>
      </x:c>
      <x:c r="C21" s="4" t="str">
        <x:v>K2.06 Leader behaviour</x:v>
      </x:c>
      <x:c r="D21" s="4" t="str">
        <x:f>IFERROR(HYPERLINK("#'K2.06 Leader behaviour'!A1","OPEN K2.06"),"OPEN K2.06")</x:f>
        <x:v>OPEN K2.06</x:v>
      </x:c>
      <x:c r="E21" s="4" t="n">
        <x:v>68</x:v>
      </x:c>
      <x:c r="F21" s="4" t="n">
        <x:v>69</x:v>
      </x:c>
      <x:c r="G21" s="4" t="n">
        <x:v>70</x:v>
      </x:c>
      <x:c r="H21" s="4" t="str">
        <x:v>U01; U03</x:v>
      </x:c>
      <x:c r="I21" s="4"/>
      <x:c r="J21" s="4"/>
      <x:c r="K21" s="4"/>
      <x:c r="L21" s="4"/>
    </x:row>
    <x:row r="22" ht="42" customHeight="1">
      <x:c r="A22" s="4" t="str">
        <x:v>K2.07</x:v>
      </x:c>
      <x:c r="B22" s="4" t="str">
        <x:v>Coalition decision meeting</x:v>
      </x:c>
      <x:c r="C22" s="4" t="str">
        <x:v>K2.07 Coalition meeting</x:v>
      </x:c>
      <x:c r="D22" s="4" t="str">
        <x:f>IFERROR(HYPERLINK("#'K2.07 Coalition meeting'!A1","OPEN K2.07"),"OPEN K2.07")</x:f>
        <x:v>OPEN K2.07</x:v>
      </x:c>
      <x:c r="E22" s="4" t="n">
        <x:v>71</x:v>
      </x:c>
      <x:c r="F22" s="4" t="n">
        <x:v>72</x:v>
      </x:c>
      <x:c r="G22" s="4" t="n">
        <x:v>73</x:v>
      </x:c>
      <x:c r="H22" s="4" t="str">
        <x:v>U01; U04</x:v>
      </x:c>
      <x:c r="I22" s="4"/>
      <x:c r="J22" s="4"/>
      <x:c r="K22" s="4"/>
      <x:c r="L22" s="4"/>
    </x:row>
    <x:row r="23" ht="42" customHeight="1">
      <x:c r="A23" s="4" t="str">
        <x:v>K2.08</x:v>
      </x:c>
      <x:c r="B23" s="4" t="str">
        <x:v>Coalition effectiveness review</x:v>
      </x:c>
      <x:c r="C23" s="4" t="str">
        <x:v>K2.08 Coalition review</x:v>
      </x:c>
      <x:c r="D23" s="4" t="str">
        <x:f>IFERROR(HYPERLINK("#'K2.08 Coalition review'!A1","OPEN K2.08"),"OPEN K2.08")</x:f>
        <x:v>OPEN K2.08</x:v>
      </x:c>
      <x:c r="E23" s="4" t="n">
        <x:v>74</x:v>
      </x:c>
      <x:c r="F23" s="4" t="n">
        <x:v>75</x:v>
      </x:c>
      <x:c r="G23" s="4" t="n">
        <x:v>76</x:v>
      </x:c>
      <x:c r="H23" s="4" t="str">
        <x:v>E01; U04</x:v>
      </x:c>
      <x:c r="I23" s="4"/>
      <x:c r="J23" s="4"/>
      <x:c r="K23" s="4"/>
      <x:c r="L23" s="4"/>
    </x:row>
    <x:row r="24" ht="42" customHeight="1">
      <x:c r="A24" s="4" t="str">
        <x:v>K3.01</x:v>
      </x:c>
      <x:c r="B24" s="4" t="str">
        <x:v>Change vision canvas</x:v>
      </x:c>
      <x:c r="C24" s="4" t="str">
        <x:v>K3.01 Vision canvas</x:v>
      </x:c>
      <x:c r="D24" s="4" t="str">
        <x:f>IFERROR(HYPERLINK("#'K3.01 Vision canvas'!A1","OPEN K3.01"),"OPEN K3.01")</x:f>
        <x:v>OPEN K3.01</x:v>
      </x:c>
      <x:c r="E24" s="4" t="n">
        <x:v>80</x:v>
      </x:c>
      <x:c r="F24" s="4" t="n">
        <x:v>81</x:v>
      </x:c>
      <x:c r="G24" s="4" t="n">
        <x:v>82</x:v>
      </x:c>
      <x:c r="H24" s="4" t="str">
        <x:v>E01; U01</x:v>
      </x:c>
      <x:c r="I24" s="4"/>
      <x:c r="J24" s="4"/>
      <x:c r="K24" s="4"/>
      <x:c r="L24" s="4"/>
    </x:row>
    <x:row r="25" ht="42" customHeight="1">
      <x:c r="A25" s="4" t="str">
        <x:v>K3.02</x:v>
      </x:c>
      <x:c r="B25" s="4" t="str">
        <x:v>Current-to-future work map</x:v>
      </x:c>
      <x:c r="C25" s="4" t="str">
        <x:v>K3.02 Future work</x:v>
      </x:c>
      <x:c r="D25" s="4" t="str">
        <x:f>IFERROR(HYPERLINK("#'K3.02 Future work'!A1","OPEN K3.02"),"OPEN K3.02")</x:f>
        <x:v>OPEN K3.02</x:v>
      </x:c>
      <x:c r="E25" s="4" t="n">
        <x:v>83</x:v>
      </x:c>
      <x:c r="F25" s="4" t="n">
        <x:v>84</x:v>
      </x:c>
      <x:c r="G25" s="4" t="n">
        <x:v>85</x:v>
      </x:c>
      <x:c r="H25" s="4" t="str">
        <x:v>U01; U04</x:v>
      </x:c>
      <x:c r="I25" s="4"/>
      <x:c r="J25" s="4"/>
      <x:c r="K25" s="4"/>
      <x:c r="L25" s="4"/>
    </x:row>
    <x:row r="26" ht="42" customHeight="1">
      <x:c r="A26" s="4" t="str">
        <x:v>K3.03</x:v>
      </x:c>
      <x:c r="B26" s="4" t="str">
        <x:v>Employee transition journey</x:v>
      </x:c>
      <x:c r="C26" s="4" t="str">
        <x:v>K3.03 Transition journey</x:v>
      </x:c>
      <x:c r="D26" s="4" t="str">
        <x:f>IFERROR(HYPERLINK("#'K3.03 Transition journey'!A1","OPEN K3.03"),"OPEN K3.03")</x:f>
        <x:v>OPEN K3.03</x:v>
      </x:c>
      <x:c r="E26" s="4" t="n">
        <x:v>86</x:v>
      </x:c>
      <x:c r="F26" s="4" t="n">
        <x:v>87</x:v>
      </x:c>
      <x:c r="G26" s="4" t="n">
        <x:v>88</x:v>
      </x:c>
      <x:c r="H26" s="4" t="str">
        <x:v>U04; U05</x:v>
      </x:c>
      <x:c r="I26" s="4"/>
      <x:c r="J26" s="4"/>
      <x:c r="K26" s="4"/>
      <x:c r="L26" s="4"/>
    </x:row>
    <x:row r="27" ht="42" customHeight="1">
      <x:c r="A27" s="4" t="str">
        <x:v>K3.04</x:v>
      </x:c>
      <x:c r="B27" s="4" t="str">
        <x:v>Design principles and non-negotiables</x:v>
      </x:c>
      <x:c r="C27" s="4" t="str">
        <x:v>K3.04 Design principles</x:v>
      </x:c>
      <x:c r="D27" s="4" t="str">
        <x:f>IFERROR(HYPERLINK("#'K3.04 Design principles'!A1","OPEN K3.04"),"OPEN K3.04")</x:f>
        <x:v>OPEN K3.04</x:v>
      </x:c>
      <x:c r="E27" s="4" t="n">
        <x:v>89</x:v>
      </x:c>
      <x:c r="F27" s="4" t="n">
        <x:v>90</x:v>
      </x:c>
      <x:c r="G27" s="4" t="n">
        <x:v>91</x:v>
      </x:c>
      <x:c r="H27" s="4" t="str">
        <x:v>U04; U01</x:v>
      </x:c>
      <x:c r="I27" s="4"/>
      <x:c r="J27" s="4"/>
      <x:c r="K27" s="4"/>
      <x:c r="L27" s="4"/>
    </x:row>
    <x:row r="28" ht="42" customHeight="1">
      <x:c r="A28" s="4" t="str">
        <x:v>K3.05</x:v>
      </x:c>
      <x:c r="B28" s="4" t="str">
        <x:v>Behaviour-to-value logic map</x:v>
      </x:c>
      <x:c r="C28" s="4" t="str">
        <x:v>K3.05 Value logic</x:v>
      </x:c>
      <x:c r="D28" s="4" t="str">
        <x:f>IFERROR(HYPERLINK("#'K3.05 Value logic'!A1","OPEN K3.05"),"OPEN K3.05")</x:f>
        <x:v>OPEN K3.05</x:v>
      </x:c>
      <x:c r="E28" s="4" t="n">
        <x:v>92</x:v>
      </x:c>
      <x:c r="F28" s="4" t="n">
        <x:v>93</x:v>
      </x:c>
      <x:c r="G28" s="4" t="n">
        <x:v>94</x:v>
      </x:c>
      <x:c r="H28" s="4" t="str">
        <x:v>U04; U05</x:v>
      </x:c>
      <x:c r="I28" s="4"/>
      <x:c r="J28" s="4"/>
      <x:c r="K28" s="4"/>
      <x:c r="L28" s="4"/>
    </x:row>
    <x:row r="29" ht="42" customHeight="1">
      <x:c r="A29" s="4" t="str">
        <x:v>K3.06</x:v>
      </x:c>
      <x:c r="B29" s="4" t="str">
        <x:v>Strategic options and trade-offs</x:v>
      </x:c>
      <x:c r="C29" s="4" t="str">
        <x:v>K3.06 Options appraisal</x:v>
      </x:c>
      <x:c r="D29" s="4" t="str">
        <x:f>IFERROR(HYPERLINK("#'K3.06 Options appraisal'!A1","OPEN K3.06"),"OPEN K3.06")</x:f>
        <x:v>OPEN K3.06</x:v>
      </x:c>
      <x:c r="E29" s="4" t="n">
        <x:v>95</x:v>
      </x:c>
      <x:c r="F29" s="4" t="n">
        <x:v>96</x:v>
      </x:c>
      <x:c r="G29" s="4" t="n">
        <x:v>97</x:v>
      </x:c>
      <x:c r="H29" s="4" t="str">
        <x:v>U04; U05</x:v>
      </x:c>
      <x:c r="I29" s="4"/>
      <x:c r="J29" s="4"/>
      <x:c r="K29" s="4"/>
      <x:c r="L29" s="4"/>
    </x:row>
    <x:row r="30" ht="42" customHeight="1">
      <x:c r="A30" s="4" t="str">
        <x:v>K3.07</x:v>
      </x:c>
      <x:c r="B30" s="4" t="str">
        <x:v>Change strategy and roadmap</x:v>
      </x:c>
      <x:c r="C30" s="4" t="str">
        <x:v>K3.07 Change roadmap</x:v>
      </x:c>
      <x:c r="D30" s="4" t="str">
        <x:f>IFERROR(HYPERLINK("#'K3.07 Change roadmap'!A1","OPEN K3.07"),"OPEN K3.07")</x:f>
        <x:v>OPEN K3.07</x:v>
      </x:c>
      <x:c r="E30" s="4" t="n">
        <x:v>98</x:v>
      </x:c>
      <x:c r="F30" s="4" t="n">
        <x:v>99</x:v>
      </x:c>
      <x:c r="G30" s="4" t="n">
        <x:v>100</x:v>
      </x:c>
      <x:c r="H30" s="4" t="str">
        <x:v>U01; U04</x:v>
      </x:c>
      <x:c r="I30" s="4"/>
      <x:c r="J30" s="4"/>
      <x:c r="K30" s="4"/>
      <x:c r="L30" s="4"/>
    </x:row>
    <x:row r="31" ht="42" customHeight="1">
      <x:c r="A31" s="4" t="str">
        <x:v>K3.08</x:v>
      </x:c>
      <x:c r="B31" s="4" t="str">
        <x:v>Vision and strategy challenge review</x:v>
      </x:c>
      <x:c r="C31" s="4" t="str">
        <x:v>K3.08 Vision review</x:v>
      </x:c>
      <x:c r="D31" s="4" t="str">
        <x:f>IFERROR(HYPERLINK("#'K3.08 Vision review'!A1","OPEN K3.08"),"OPEN K3.08")</x:f>
        <x:v>OPEN K3.08</x:v>
      </x:c>
      <x:c r="E31" s="4" t="n">
        <x:v>101</x:v>
      </x:c>
      <x:c r="F31" s="4" t="n">
        <x:v>102</x:v>
      </x:c>
      <x:c r="G31" s="4" t="n">
        <x:v>103</x:v>
      </x:c>
      <x:c r="H31" s="4" t="str">
        <x:v>E01; U04</x:v>
      </x:c>
      <x:c r="I31" s="4"/>
      <x:c r="J31" s="4"/>
      <x:c r="K31" s="4"/>
      <x:c r="L31" s="4"/>
    </x:row>
    <x:row r="32" ht="42" customHeight="1">
      <x:c r="A32" s="4" t="str">
        <x:v>K4.01</x:v>
      </x:c>
      <x:c r="B32" s="4" t="str">
        <x:v>Change narrative and message house</x:v>
      </x:c>
      <x:c r="C32" s="4" t="str">
        <x:v>K4.01 Change narrative</x:v>
      </x:c>
      <x:c r="D32" s="4" t="str">
        <x:f>IFERROR(HYPERLINK("#'K4.01 Change narrative'!A1","OPEN K4.01"),"OPEN K4.01")</x:f>
        <x:v>OPEN K4.01</x:v>
      </x:c>
      <x:c r="E32" s="4" t="n">
        <x:v>107</x:v>
      </x:c>
      <x:c r="F32" s="4" t="n">
        <x:v>108</x:v>
      </x:c>
      <x:c r="G32" s="4" t="n">
        <x:v>109</x:v>
      </x:c>
      <x:c r="H32" s="4" t="str">
        <x:v>E01; U01; E05</x:v>
      </x:c>
      <x:c r="I32" s="4"/>
      <x:c r="J32" s="4"/>
      <x:c r="K32" s="4"/>
      <x:c r="L32" s="4"/>
    </x:row>
    <x:row r="33" ht="42" customHeight="1">
      <x:c r="A33" s="4" t="str">
        <x:v>K4.02</x:v>
      </x:c>
      <x:c r="B33" s="4" t="str">
        <x:v>Audience needs and message map</x:v>
      </x:c>
      <x:c r="C33" s="4" t="str">
        <x:v>K4.02 Audience messages</x:v>
      </x:c>
      <x:c r="D33" s="4" t="str">
        <x:f>IFERROR(HYPERLINK("#'K4.02 Audience messages'!A1","OPEN K4.02"),"OPEN K4.02")</x:f>
        <x:v>OPEN K4.02</x:v>
      </x:c>
      <x:c r="E33" s="4" t="n">
        <x:v>110</x:v>
      </x:c>
      <x:c r="F33" s="4" t="n">
        <x:v>111</x:v>
      </x:c>
      <x:c r="G33" s="4" t="n">
        <x:v>112</x:v>
      </x:c>
      <x:c r="H33" s="4" t="str">
        <x:v>U01; U04</x:v>
      </x:c>
      <x:c r="I33" s="4"/>
      <x:c r="J33" s="4"/>
      <x:c r="K33" s="4"/>
      <x:c r="L33" s="4"/>
    </x:row>
    <x:row r="34" ht="42" customHeight="1">
      <x:c r="A34" s="4" t="str">
        <x:v>K4.03</x:v>
      </x:c>
      <x:c r="B34" s="4" t="str">
        <x:v>Communication and engagement calendar</x:v>
      </x:c>
      <x:c r="C34" s="4" t="str">
        <x:v>K4.03 Comms calendar</x:v>
      </x:c>
      <x:c r="D34" s="4" t="str">
        <x:f>IFERROR(HYPERLINK("#'K4.03 Comms calendar'!A1","OPEN K4.03"),"OPEN K4.03")</x:f>
        <x:v>OPEN K4.03</x:v>
      </x:c>
      <x:c r="E34" s="4" t="n">
        <x:v>113</x:v>
      </x:c>
      <x:c r="F34" s="4" t="n">
        <x:v>114</x:v>
      </x:c>
      <x:c r="G34" s="4" t="n">
        <x:v>115</x:v>
      </x:c>
      <x:c r="H34" s="4" t="str">
        <x:v>U01; U03</x:v>
      </x:c>
      <x:c r="I34" s="4"/>
      <x:c r="J34" s="4"/>
      <x:c r="K34" s="4"/>
      <x:c r="L34" s="4"/>
    </x:row>
    <x:row r="35" ht="42" customHeight="1">
      <x:c r="A35" s="4" t="str">
        <x:v>K4.04</x:v>
      </x:c>
      <x:c r="B35" s="4" t="str">
        <x:v>Manager team-conversation guide</x:v>
      </x:c>
      <x:c r="C35" s="4" t="str">
        <x:v>K4.04 Team conversation</x:v>
      </x:c>
      <x:c r="D35" s="4" t="str">
        <x:f>IFERROR(HYPERLINK("#'K4.04 Team conversation'!A1","OPEN K4.04"),"OPEN K4.04")</x:f>
        <x:v>OPEN K4.04</x:v>
      </x:c>
      <x:c r="E35" s="4" t="n">
        <x:v>116</x:v>
      </x:c>
      <x:c r="F35" s="4" t="n">
        <x:v>117</x:v>
      </x:c>
      <x:c r="G35" s="4" t="n">
        <x:v>118</x:v>
      </x:c>
      <x:c r="H35" s="4" t="str">
        <x:v>U01; U04</x:v>
      </x:c>
      <x:c r="I35" s="4"/>
      <x:c r="J35" s="4"/>
      <x:c r="K35" s="4"/>
      <x:c r="L35" s="4"/>
    </x:row>
    <x:row r="36" ht="42" customHeight="1">
      <x:c r="A36" s="4" t="str">
        <x:v>K4.05</x:v>
      </x:c>
      <x:c r="B36" s="4" t="str">
        <x:v>Town hall and difficult-question plan</x:v>
      </x:c>
      <x:c r="C36" s="4" t="str">
        <x:v>K4.05 Town hall</x:v>
      </x:c>
      <x:c r="D36" s="4" t="str">
        <x:f>IFERROR(HYPERLINK("#'K4.05 Town hall'!A1","OPEN K4.05"),"OPEN K4.05")</x:f>
        <x:v>OPEN K4.05</x:v>
      </x:c>
      <x:c r="E36" s="4" t="n">
        <x:v>119</x:v>
      </x:c>
      <x:c r="F36" s="4" t="n">
        <x:v>120</x:v>
      </x:c>
      <x:c r="G36" s="4" t="n">
        <x:v>121</x:v>
      </x:c>
      <x:c r="H36" s="4" t="str">
        <x:v>U01; U04</x:v>
      </x:c>
      <x:c r="I36" s="4"/>
      <x:c r="J36" s="4"/>
      <x:c r="K36" s="4"/>
      <x:c r="L36" s="4"/>
    </x:row>
    <x:row r="37" ht="42" customHeight="1">
      <x:c r="A37" s="4" t="str">
        <x:v>K4.06</x:v>
      </x:c>
      <x:c r="B37" s="4" t="str">
        <x:v>Questions, concerns and response log</x:v>
      </x:c>
      <x:c r="C37" s="4" t="str">
        <x:v>K4.06 Feedback log</x:v>
      </x:c>
      <x:c r="D37" s="4" t="str">
        <x:f>IFERROR(HYPERLINK("#'K4.06 Feedback log'!A1","OPEN K4.06"),"OPEN K4.06")</x:f>
        <x:v>OPEN K4.06</x:v>
      </x:c>
      <x:c r="E37" s="4" t="n">
        <x:v>122</x:v>
      </x:c>
      <x:c r="F37" s="4" t="n">
        <x:v>123</x:v>
      </x:c>
      <x:c r="G37" s="4" t="n">
        <x:v>124</x:v>
      </x:c>
      <x:c r="H37" s="4" t="str">
        <x:v>U01; U03; U04</x:v>
      </x:c>
      <x:c r="I37" s="4"/>
      <x:c r="J37" s="4"/>
      <x:c r="K37" s="4"/>
      <x:c r="L37" s="4"/>
    </x:row>
    <x:row r="38" ht="42" customHeight="1">
      <x:c r="A38" s="4" t="str">
        <x:v>K4.07</x:v>
      </x:c>
      <x:c r="B38" s="4" t="str">
        <x:v>Participation and co-design agreement</x:v>
      </x:c>
      <x:c r="C38" s="4" t="str">
        <x:v>K4.07 Participation plan</x:v>
      </x:c>
      <x:c r="D38" s="4" t="str">
        <x:f>IFERROR(HYPERLINK("#'K4.07 Participation plan'!A1","OPEN K4.07"),"OPEN K4.07")</x:f>
        <x:v>OPEN K4.07</x:v>
      </x:c>
      <x:c r="E38" s="4" t="n">
        <x:v>125</x:v>
      </x:c>
      <x:c r="F38" s="4" t="n">
        <x:v>126</x:v>
      </x:c>
      <x:c r="G38" s="4" t="n">
        <x:v>127</x:v>
      </x:c>
      <x:c r="H38" s="4" t="str">
        <x:v>U01; U04; U05</x:v>
      </x:c>
      <x:c r="I38" s="4"/>
      <x:c r="J38" s="4"/>
      <x:c r="K38" s="4"/>
      <x:c r="L38" s="4"/>
    </x:row>
    <x:row r="39" ht="42" customHeight="1">
      <x:c r="A39" s="4" t="str">
        <x:v>K4.08</x:v>
      </x:c>
      <x:c r="B39" s="4" t="str">
        <x:v>Communication accessibility and understanding check</x:v>
      </x:c>
      <x:c r="C39" s="4" t="str">
        <x:v>K4.08 Understanding check</x:v>
      </x:c>
      <x:c r="D39" s="4" t="str">
        <x:f>IFERROR(HYPERLINK("#'K4.08 Understanding check'!A1","OPEN K4.08"),"OPEN K4.08")</x:f>
        <x:v>OPEN K4.08</x:v>
      </x:c>
      <x:c r="E39" s="4" t="n">
        <x:v>128</x:v>
      </x:c>
      <x:c r="F39" s="4" t="n">
        <x:v>129</x:v>
      </x:c>
      <x:c r="G39" s="4" t="n">
        <x:v>130</x:v>
      </x:c>
      <x:c r="H39" s="4" t="str">
        <x:v>U04; E08</x:v>
      </x:c>
      <x:c r="I39" s="4"/>
      <x:c r="J39" s="4"/>
      <x:c r="K39" s="4"/>
      <x:c r="L39" s="4"/>
    </x:row>
    <x:row r="40" ht="42" customHeight="1">
      <x:c r="A40" s="4" t="str">
        <x:v>K5.01</x:v>
      </x:c>
      <x:c r="B40" s="4" t="str">
        <x:v>Role-based change impact assessment</x:v>
      </x:c>
      <x:c r="C40" s="4" t="str">
        <x:v>K5.01 Impact assessment</x:v>
      </x:c>
      <x:c r="D40" s="4" t="str">
        <x:f>IFERROR(HYPERLINK("#'K5.01 Impact assessment'!A1","OPEN K5.01"),"OPEN K5.01")</x:f>
        <x:v>OPEN K5.01</x:v>
      </x:c>
      <x:c r="E40" s="4" t="n">
        <x:v>134</x:v>
      </x:c>
      <x:c r="F40" s="4" t="n">
        <x:v>135</x:v>
      </x:c>
      <x:c r="G40" s="4" t="n">
        <x:v>136</x:v>
      </x:c>
      <x:c r="H40" s="4" t="str">
        <x:v>U01; U04</x:v>
      </x:c>
      <x:c r="I40" s="4"/>
      <x:c r="J40" s="4"/>
      <x:c r="K40" s="4"/>
      <x:c r="L40" s="4"/>
    </x:row>
    <x:row r="41" ht="42" customHeight="1">
      <x:c r="A41" s="4" t="str">
        <x:v>K5.02</x:v>
      </x:c>
      <x:c r="B41" s="4" t="str">
        <x:v>Barrier removal and escalation log</x:v>
      </x:c>
      <x:c r="C41" s="4" t="str">
        <x:v>K5.02 Barrier log</x:v>
      </x:c>
      <x:c r="D41" s="4" t="str">
        <x:f>IFERROR(HYPERLINK("#'K5.02 Barrier log'!A1","OPEN K5.02"),"OPEN K5.02")</x:f>
        <x:v>OPEN K5.02</x:v>
      </x:c>
      <x:c r="E41" s="4" t="n">
        <x:v>137</x:v>
      </x:c>
      <x:c r="F41" s="4" t="n">
        <x:v>138</x:v>
      </x:c>
      <x:c r="G41" s="4" t="n">
        <x:v>139</x:v>
      </x:c>
      <x:c r="H41" s="4" t="str">
        <x:v>E01; U04</x:v>
      </x:c>
      <x:c r="I41" s="4"/>
      <x:c r="J41" s="4"/>
      <x:c r="K41" s="4"/>
      <x:c r="L41" s="4"/>
    </x:row>
    <x:row r="42" ht="42" customHeight="1">
      <x:c r="A42" s="4" t="str">
        <x:v>K5.03</x:v>
      </x:c>
      <x:c r="B42" s="4" t="str">
        <x:v>Capacity and change-load calculator</x:v>
      </x:c>
      <x:c r="C42" s="4" t="str">
        <x:v>K5.03 Capacity calculator</x:v>
      </x:c>
      <x:c r="D42" s="4" t="str">
        <x:f>IFERROR(HYPERLINK("#'K5.03 Capacity calculator'!A1","OPEN K5.03"),"OPEN K5.03")</x:f>
        <x:v>OPEN K5.03</x:v>
      </x:c>
      <x:c r="E42" s="4" t="n">
        <x:v>140</x:v>
      </x:c>
      <x:c r="F42" s="4" t="n">
        <x:v>141</x:v>
      </x:c>
      <x:c r="G42" s="4" t="n">
        <x:v>142</x:v>
      </x:c>
      <x:c r="H42" s="4" t="str">
        <x:v>U04</x:v>
      </x:c>
      <x:c r="I42" s="4"/>
      <x:c r="J42" s="4"/>
      <x:c r="K42" s="4"/>
      <x:c r="L42" s="4"/>
    </x:row>
    <x:row r="43" ht="42" customHeight="1">
      <x:c r="A43" s="4" t="str">
        <x:v>K5.04</x:v>
      </x:c>
      <x:c r="B43" s="4" t="str">
        <x:v>Capability and supported-practice plan</x:v>
      </x:c>
      <x:c r="C43" s="4" t="str">
        <x:v>K5.04 Capability plan</x:v>
      </x:c>
      <x:c r="D43" s="4" t="str">
        <x:f>IFERROR(HYPERLINK("#'K5.04 Capability plan'!A1","OPEN K5.04"),"OPEN K5.04")</x:f>
        <x:v>OPEN K5.04</x:v>
      </x:c>
      <x:c r="E43" s="4" t="n">
        <x:v>143</x:v>
      </x:c>
      <x:c r="F43" s="4" t="n">
        <x:v>144</x:v>
      </x:c>
      <x:c r="G43" s="4" t="n">
        <x:v>145</x:v>
      </x:c>
      <x:c r="H43" s="4" t="str">
        <x:v>U01; U04; E06</x:v>
      </x:c>
      <x:c r="I43" s="4"/>
      <x:c r="J43" s="4"/>
      <x:c r="K43" s="4"/>
      <x:c r="L43" s="4"/>
    </x:row>
    <x:row r="44" ht="42" customHeight="1">
      <x:c r="A44" s="4" t="str">
        <x:v>K5.05</x:v>
      </x:c>
      <x:c r="B44" s="4" t="str">
        <x:v>Support, exceptions and fallback design</x:v>
      </x:c>
      <x:c r="C44" s="4" t="str">
        <x:v>K5.05 Support design</x:v>
      </x:c>
      <x:c r="D44" s="4" t="str">
        <x:f>IFERROR(HYPERLINK("#'K5.05 Support design'!A1","OPEN K5.05"),"OPEN K5.05")</x:f>
        <x:v>OPEN K5.05</x:v>
      </x:c>
      <x:c r="E44" s="4" t="n">
        <x:v>146</x:v>
      </x:c>
      <x:c r="F44" s="4" t="n">
        <x:v>147</x:v>
      </x:c>
      <x:c r="G44" s="4" t="n">
        <x:v>148</x:v>
      </x:c>
      <x:c r="H44" s="4" t="str">
        <x:v>U04; U01</x:v>
      </x:c>
      <x:c r="I44" s="4"/>
      <x:c r="J44" s="4"/>
      <x:c r="K44" s="4"/>
      <x:c r="L44" s="4"/>
    </x:row>
    <x:row r="45" ht="42" customHeight="1">
      <x:c r="A45" s="4" t="str">
        <x:v>K5.06</x:v>
      </x:c>
      <x:c r="B45" s="4" t="str">
        <x:v>Concern and resistance conversation</x:v>
      </x:c>
      <x:c r="C45" s="4" t="str">
        <x:v>K5.06 Concern dialogue</x:v>
      </x:c>
      <x:c r="D45" s="4" t="str">
        <x:f>IFERROR(HYPERLINK("#'K5.06 Concern dialogue'!A1","OPEN K5.06"),"OPEN K5.06")</x:f>
        <x:v>OPEN K5.06</x:v>
      </x:c>
      <x:c r="E45" s="4" t="n">
        <x:v>149</x:v>
      </x:c>
      <x:c r="F45" s="4" t="n">
        <x:v>150</x:v>
      </x:c>
      <x:c r="G45" s="4" t="n">
        <x:v>151</x:v>
      </x:c>
      <x:c r="H45" s="4" t="str">
        <x:v>U04; U05</x:v>
      </x:c>
      <x:c r="I45" s="4"/>
      <x:c r="J45" s="4"/>
      <x:c r="K45" s="4"/>
      <x:c r="L45" s="4"/>
    </x:row>
    <x:row r="46" ht="42" customHeight="1">
      <x:c r="A46" s="4" t="str">
        <x:v>K5.07</x:v>
      </x:c>
      <x:c r="B46" s="4" t="str">
        <x:v>Operational readiness decision gate</x:v>
      </x:c>
      <x:c r="C46" s="4" t="str">
        <x:v>K5.07 Readiness gate</x:v>
      </x:c>
      <x:c r="D46" s="4" t="str">
        <x:f>IFERROR(HYPERLINK("#'K5.07 Readiness gate'!A1","OPEN K5.07"),"OPEN K5.07")</x:f>
        <x:v>OPEN K5.07</x:v>
      </x:c>
      <x:c r="E46" s="4" t="n">
        <x:v>152</x:v>
      </x:c>
      <x:c r="F46" s="4" t="n">
        <x:v>153</x:v>
      </x:c>
      <x:c r="G46" s="4" t="n">
        <x:v>154</x:v>
      </x:c>
      <x:c r="H46" s="4" t="str">
        <x:v>U04</x:v>
      </x:c>
      <x:c r="I46" s="4"/>
      <x:c r="J46" s="4"/>
      <x:c r="K46" s="4"/>
      <x:c r="L46" s="4"/>
    </x:row>
    <x:row r="47" ht="42" customHeight="1">
      <x:c r="A47" s="4" t="str">
        <x:v>K5.08</x:v>
      </x:c>
      <x:c r="B47" s="4" t="str">
        <x:v>Pilot safeguards and learning contract</x:v>
      </x:c>
      <x:c r="C47" s="4" t="str">
        <x:v>K5.08 Pilot safeguards</x:v>
      </x:c>
      <x:c r="D47" s="4" t="str">
        <x:f>IFERROR(HYPERLINK("#'K5.08 Pilot safeguards'!A1","OPEN K5.08"),"OPEN K5.08")</x:f>
        <x:v>OPEN K5.08</x:v>
      </x:c>
      <x:c r="E47" s="4" t="n">
        <x:v>155</x:v>
      </x:c>
      <x:c r="F47" s="4" t="n">
        <x:v>156</x:v>
      </x:c>
      <x:c r="G47" s="4" t="n">
        <x:v>157</x:v>
      </x:c>
      <x:c r="H47" s="4" t="str">
        <x:v>U04; U05; E09</x:v>
      </x:c>
      <x:c r="I47" s="4"/>
      <x:c r="J47" s="4"/>
      <x:c r="K47" s="4"/>
      <x:c r="L47" s="4"/>
    </x:row>
    <x:row r="48" ht="42" customHeight="1">
      <x:c r="A48" s="4" t="str">
        <x:v>K6.01</x:v>
      </x:c>
      <x:c r="B48" s="4" t="str">
        <x:v>Short-term win opportunity screen</x:v>
      </x:c>
      <x:c r="C48" s="4" t="str">
        <x:v>K6.01 Win screen</x:v>
      </x:c>
      <x:c r="D48" s="4" t="str">
        <x:f>IFERROR(HYPERLINK("#'K6.01 Win screen'!A1","OPEN K6.01"),"OPEN K6.01")</x:f>
        <x:v>OPEN K6.01</x:v>
      </x:c>
      <x:c r="E48" s="4" t="n">
        <x:v>161</x:v>
      </x:c>
      <x:c r="F48" s="4" t="n">
        <x:v>162</x:v>
      </x:c>
      <x:c r="G48" s="4" t="n">
        <x:v>163</x:v>
      </x:c>
      <x:c r="H48" s="4" t="str">
        <x:v>E01; U04</x:v>
      </x:c>
      <x:c r="I48" s="4"/>
      <x:c r="J48" s="4"/>
      <x:c r="K48" s="4"/>
      <x:c r="L48" s="4"/>
    </x:row>
    <x:row r="49" ht="42" customHeight="1">
      <x:c r="A49" s="4" t="str">
        <x:v>K6.02</x:v>
      </x:c>
      <x:c r="B49" s="4" t="str">
        <x:v>Short-term win charter</x:v>
      </x:c>
      <x:c r="C49" s="4" t="str">
        <x:v>K6.02 Win charter</x:v>
      </x:c>
      <x:c r="D49" s="4" t="str">
        <x:f>IFERROR(HYPERLINK("#'K6.02 Win charter'!A1","OPEN K6.02"),"OPEN K6.02")</x:f>
        <x:v>OPEN K6.02</x:v>
      </x:c>
      <x:c r="E49" s="4" t="n">
        <x:v>164</x:v>
      </x:c>
      <x:c r="F49" s="4" t="n">
        <x:v>165</x:v>
      </x:c>
      <x:c r="G49" s="4" t="n">
        <x:v>166</x:v>
      </x:c>
      <x:c r="H49" s="4" t="str">
        <x:v>E01; U04</x:v>
      </x:c>
      <x:c r="I49" s="4"/>
      <x:c r="J49" s="4"/>
      <x:c r="K49" s="4"/>
      <x:c r="L49" s="4"/>
    </x:row>
    <x:row r="50" ht="42" customHeight="1">
      <x:c r="A50" s="4" t="str">
        <x:v>K6.03</x:v>
      </x:c>
      <x:c r="B50" s="4" t="str">
        <x:v>Change measurement dictionary</x:v>
      </x:c>
      <x:c r="C50" s="4" t="str">
        <x:v>K6.03 Measures</x:v>
      </x:c>
      <x:c r="D50" s="4" t="str">
        <x:f>IFERROR(HYPERLINK("#'K6.03 Measures'!A1","OPEN K6.03"),"OPEN K6.03")</x:f>
        <x:v>OPEN K6.03</x:v>
      </x:c>
      <x:c r="E50" s="4" t="n">
        <x:v>167</x:v>
      </x:c>
      <x:c r="F50" s="4" t="n">
        <x:v>168</x:v>
      </x:c>
      <x:c r="G50" s="4" t="n">
        <x:v>169</x:v>
      </x:c>
      <x:c r="H50" s="4" t="str">
        <x:v>U04; U05</x:v>
      </x:c>
      <x:c r="I50" s="4"/>
      <x:c r="J50" s="4"/>
      <x:c r="K50" s="4"/>
      <x:c r="L50" s="4"/>
    </x:row>
    <x:row r="51" ht="42" customHeight="1">
      <x:c r="A51" s="4" t="str">
        <x:v>K6.04</x:v>
      </x:c>
      <x:c r="B51" s="4" t="str">
        <x:v>Pilot result and prediction review</x:v>
      </x:c>
      <x:c r="C51" s="4" t="str">
        <x:v>K6.04 Results review</x:v>
      </x:c>
      <x:c r="D51" s="4" t="str">
        <x:f>IFERROR(HYPERLINK("#'K6.04 Results review'!A1","OPEN K6.04"),"OPEN K6.04")</x:f>
        <x:v>OPEN K6.04</x:v>
      </x:c>
      <x:c r="E51" s="4" t="n">
        <x:v>170</x:v>
      </x:c>
      <x:c r="F51" s="4" t="n">
        <x:v>171</x:v>
      </x:c>
      <x:c r="G51" s="4" t="n">
        <x:v>172</x:v>
      </x:c>
      <x:c r="H51" s="4" t="str">
        <x:v>U04; U05; E09</x:v>
      </x:c>
      <x:c r="I51" s="4"/>
      <x:c r="J51" s="4"/>
      <x:c r="K51" s="4"/>
      <x:c r="L51" s="4"/>
    </x:row>
    <x:row r="52" ht="42" customHeight="1">
      <x:c r="A52" s="4" t="str">
        <x:v>K6.05</x:v>
      </x:c>
      <x:c r="B52" s="4" t="str">
        <x:v>Benefit and capacity-value calculation</x:v>
      </x:c>
      <x:c r="C52" s="4" t="str">
        <x:v>K6.05 Benefit calculator</x:v>
      </x:c>
      <x:c r="D52" s="4" t="str">
        <x:f>IFERROR(HYPERLINK("#'K6.05 Benefit calculator'!A1","OPEN K6.05"),"OPEN K6.05")</x:f>
        <x:v>OPEN K6.05</x:v>
      </x:c>
      <x:c r="E52" s="4" t="n">
        <x:v>173</x:v>
      </x:c>
      <x:c r="F52" s="4" t="n">
        <x:v>174</x:v>
      </x:c>
      <x:c r="G52" s="4" t="n">
        <x:v>175</x:v>
      </x:c>
      <x:c r="H52" s="4" t="str">
        <x:v>U04; U05</x:v>
      </x:c>
      <x:c r="I52" s="4"/>
      <x:c r="J52" s="4"/>
      <x:c r="K52" s="4"/>
      <x:c r="L52" s="4"/>
    </x:row>
    <x:row r="53" ht="42" customHeight="1">
      <x:c r="A53" s="4" t="str">
        <x:v>K6.06</x:v>
      </x:c>
      <x:c r="B53" s="4" t="str">
        <x:v>Recognition and contribution plan</x:v>
      </x:c>
      <x:c r="C53" s="4" t="str">
        <x:v>K6.06 Recognition</x:v>
      </x:c>
      <x:c r="D53" s="4" t="str">
        <x:f>IFERROR(HYPERLINK("#'K6.06 Recognition'!A1","OPEN K6.06"),"OPEN K6.06")</x:f>
        <x:v>OPEN K6.06</x:v>
      </x:c>
      <x:c r="E53" s="4" t="n">
        <x:v>176</x:v>
      </x:c>
      <x:c r="F53" s="4" t="n">
        <x:v>177</x:v>
      </x:c>
      <x:c r="G53" s="4" t="n">
        <x:v>178</x:v>
      </x:c>
      <x:c r="H53" s="4" t="str">
        <x:v>E01; U01</x:v>
      </x:c>
      <x:c r="I53" s="4"/>
      <x:c r="J53" s="4"/>
      <x:c r="K53" s="4"/>
      <x:c r="L53" s="4"/>
    </x:row>
    <x:row r="54" ht="42" customHeight="1">
      <x:c r="A54" s="4" t="str">
        <x:v>K6.07</x:v>
      </x:c>
      <x:c r="B54" s="4" t="str">
        <x:v>Evidence-based progress story</x:v>
      </x:c>
      <x:c r="C54" s="4" t="str">
        <x:v>K6.07 Progress story</x:v>
      </x:c>
      <x:c r="D54" s="4" t="str">
        <x:f>IFERROR(HYPERLINK("#'K6.07 Progress story'!A1","OPEN K6.07"),"OPEN K6.07")</x:f>
        <x:v>OPEN K6.07</x:v>
      </x:c>
      <x:c r="E54" s="4" t="n">
        <x:v>179</x:v>
      </x:c>
      <x:c r="F54" s="4" t="n">
        <x:v>180</x:v>
      </x:c>
      <x:c r="G54" s="4" t="n">
        <x:v>181</x:v>
      </x:c>
      <x:c r="H54" s="4" t="str">
        <x:v>U04; E01</x:v>
      </x:c>
      <x:c r="I54" s="4"/>
      <x:c r="J54" s="4"/>
      <x:c r="K54" s="4"/>
      <x:c r="L54" s="4"/>
    </x:row>
    <x:row r="55" ht="42" customHeight="1">
      <x:c r="A55" s="4" t="str">
        <x:v>K6.08</x:v>
      </x:c>
      <x:c r="B55" s="4" t="str">
        <x:v>Short-term win learning review</x:v>
      </x:c>
      <x:c r="C55" s="4" t="str">
        <x:v>K6.08 Learning review</x:v>
      </x:c>
      <x:c r="D55" s="4" t="str">
        <x:f>IFERROR(HYPERLINK("#'K6.08 Learning review'!A1","OPEN K6.08"),"OPEN K6.08")</x:f>
        <x:v>OPEN K6.08</x:v>
      </x:c>
      <x:c r="E55" s="4" t="n">
        <x:v>182</x:v>
      </x:c>
      <x:c r="F55" s="4" t="n">
        <x:v>183</x:v>
      </x:c>
      <x:c r="G55" s="4" t="n">
        <x:v>184</x:v>
      </x:c>
      <x:c r="H55" s="4" t="str">
        <x:v>U04; U05; E09</x:v>
      </x:c>
      <x:c r="I55" s="4"/>
      <x:c r="J55" s="4"/>
      <x:c r="K55" s="4"/>
      <x:c r="L55" s="4"/>
    </x:row>
    <x:row r="56" ht="42" customHeight="1">
      <x:c r="A56" s="4" t="str">
        <x:v>K7.01</x:v>
      </x:c>
      <x:c r="B56" s="4" t="str">
        <x:v>Wave planning and release criteria</x:v>
      </x:c>
      <x:c r="C56" s="4" t="str">
        <x:v>K7.01 Wave plan</x:v>
      </x:c>
      <x:c r="D56" s="4" t="str">
        <x:f>IFERROR(HYPERLINK("#'K7.01 Wave plan'!A1","OPEN K7.01"),"OPEN K7.01")</x:f>
        <x:v>OPEN K7.01</x:v>
      </x:c>
      <x:c r="E56" s="4" t="n">
        <x:v>188</x:v>
      </x:c>
      <x:c r="F56" s="4" t="n">
        <x:v>189</x:v>
      </x:c>
      <x:c r="G56" s="4" t="n">
        <x:v>190</x:v>
      </x:c>
      <x:c r="H56" s="4" t="str">
        <x:v>U04; E01</x:v>
      </x:c>
      <x:c r="I56" s="4"/>
      <x:c r="J56" s="4"/>
      <x:c r="K56" s="4"/>
      <x:c r="L56" s="4"/>
    </x:row>
    <x:row r="57" ht="42" customHeight="1">
      <x:c r="A57" s="4" t="str">
        <x:v>K7.02</x:v>
      </x:c>
      <x:c r="B57" s="4" t="str">
        <x:v>Cross-workstream dependency register</x:v>
      </x:c>
      <x:c r="C57" s="4" t="str">
        <x:v>K7.02 Dependencies</x:v>
      </x:c>
      <x:c r="D57" s="4" t="str">
        <x:f>IFERROR(HYPERLINK("#'K7.02 Dependencies'!A1","OPEN K7.02"),"OPEN K7.02")</x:f>
        <x:v>OPEN K7.02</x:v>
      </x:c>
      <x:c r="E57" s="4" t="n">
        <x:v>191</x:v>
      </x:c>
      <x:c r="F57" s="4" t="n">
        <x:v>192</x:v>
      </x:c>
      <x:c r="G57" s="4" t="n">
        <x:v>193</x:v>
      </x:c>
      <x:c r="H57" s="4" t="str">
        <x:v>U01; U04</x:v>
      </x:c>
      <x:c r="I57" s="4"/>
      <x:c r="J57" s="4"/>
      <x:c r="K57" s="4"/>
      <x:c r="L57" s="4"/>
    </x:row>
    <x:row r="58" ht="42" customHeight="1">
      <x:c r="A58" s="4" t="str">
        <x:v>K7.03</x:v>
      </x:c>
      <x:c r="B58" s="4" t="str">
        <x:v>Change saturation and workload review</x:v>
      </x:c>
      <x:c r="C58" s="4" t="str">
        <x:v>K7.03 Change load</x:v>
      </x:c>
      <x:c r="D58" s="4" t="str">
        <x:f>IFERROR(HYPERLINK("#'K7.03 Change load'!A1","OPEN K7.03"),"OPEN K7.03")</x:f>
        <x:v>OPEN K7.03</x:v>
      </x:c>
      <x:c r="E58" s="4" t="n">
        <x:v>194</x:v>
      </x:c>
      <x:c r="F58" s="4" t="n">
        <x:v>195</x:v>
      </x:c>
      <x:c r="G58" s="4" t="n">
        <x:v>196</x:v>
      </x:c>
      <x:c r="H58" s="4" t="str">
        <x:v>U04; U05</x:v>
      </x:c>
      <x:c r="I58" s="4"/>
      <x:c r="J58" s="4"/>
      <x:c r="K58" s="4"/>
      <x:c r="L58" s="4"/>
    </x:row>
    <x:row r="59" ht="42" customHeight="1">
      <x:c r="A59" s="4" t="str">
        <x:v>K7.04</x:v>
      </x:c>
      <x:c r="B59" s="4" t="str">
        <x:v>Adoption and proficiency tracker</x:v>
      </x:c>
      <x:c r="C59" s="4" t="str">
        <x:v>K7.04 Adoption tracker</x:v>
      </x:c>
      <x:c r="D59" s="4" t="str">
        <x:f>IFERROR(HYPERLINK("#'K7.04 Adoption tracker'!A1","OPEN K7.04"),"OPEN K7.04")</x:f>
        <x:v>OPEN K7.04</x:v>
      </x:c>
      <x:c r="E59" s="4" t="n">
        <x:v>197</x:v>
      </x:c>
      <x:c r="F59" s="4" t="n">
        <x:v>198</x:v>
      </x:c>
      <x:c r="G59" s="4" t="n">
        <x:v>199</x:v>
      </x:c>
      <x:c r="H59" s="4" t="str">
        <x:v>U04; U05</x:v>
      </x:c>
      <x:c r="I59" s="4"/>
      <x:c r="J59" s="4"/>
      <x:c r="K59" s="4"/>
      <x:c r="L59" s="4"/>
    </x:row>
    <x:row r="60" ht="42" customHeight="1">
      <x:c r="A60" s="4" t="str">
        <x:v>K7.05</x:v>
      </x:c>
      <x:c r="B60" s="4" t="str">
        <x:v>Local adaptation and exception record</x:v>
      </x:c>
      <x:c r="C60" s="4" t="str">
        <x:v>K7.05 Adaptation log</x:v>
      </x:c>
      <x:c r="D60" s="4" t="str">
        <x:f>IFERROR(HYPERLINK("#'K7.05 Adaptation log'!A1","OPEN K7.05"),"OPEN K7.05")</x:f>
        <x:v>OPEN K7.05</x:v>
      </x:c>
      <x:c r="E60" s="4" t="n">
        <x:v>200</x:v>
      </x:c>
      <x:c r="F60" s="4" t="n">
        <x:v>201</x:v>
      </x:c>
      <x:c r="G60" s="4" t="n">
        <x:v>202</x:v>
      </x:c>
      <x:c r="H60" s="4" t="str">
        <x:v>U04; U05</x:v>
      </x:c>
      <x:c r="I60" s="4"/>
      <x:c r="J60" s="4"/>
      <x:c r="K60" s="4"/>
      <x:c r="L60" s="4"/>
    </x:row>
    <x:row r="61" ht="42" customHeight="1">
      <x:c r="A61" s="4" t="str">
        <x:v>K7.06</x:v>
      </x:c>
      <x:c r="B61" s="4" t="str">
        <x:v>Scale and transferability review</x:v>
      </x:c>
      <x:c r="C61" s="4" t="str">
        <x:v>K7.06 Scale review</x:v>
      </x:c>
      <x:c r="D61" s="4" t="str">
        <x:f>IFERROR(HYPERLINK("#'K7.06 Scale review'!A1","OPEN K7.06"),"OPEN K7.06")</x:f>
        <x:v>OPEN K7.06</x:v>
      </x:c>
      <x:c r="E61" s="4" t="n">
        <x:v>203</x:v>
      </x:c>
      <x:c r="F61" s="4" t="n">
        <x:v>204</x:v>
      </x:c>
      <x:c r="G61" s="4" t="n">
        <x:v>205</x:v>
      </x:c>
      <x:c r="H61" s="4" t="str">
        <x:v>U04; U05</x:v>
      </x:c>
      <x:c r="I61" s="4"/>
      <x:c r="J61" s="4"/>
      <x:c r="K61" s="4"/>
      <x:c r="L61" s="4"/>
    </x:row>
    <x:row r="62" ht="42" customHeight="1">
      <x:c r="A62" s="4" t="str">
        <x:v>K7.07</x:v>
      </x:c>
      <x:c r="B62" s="4" t="str">
        <x:v>Renewed case and strategic alignment review</x:v>
      </x:c>
      <x:c r="C62" s="4" t="str">
        <x:v>K7.07 Case refresh</x:v>
      </x:c>
      <x:c r="D62" s="4" t="str">
        <x:f>IFERROR(HYPERLINK("#'K7.07 Case refresh'!A1","OPEN K7.07"),"OPEN K7.07")</x:f>
        <x:v>OPEN K7.07</x:v>
      </x:c>
      <x:c r="E62" s="4" t="n">
        <x:v>206</x:v>
      </x:c>
      <x:c r="F62" s="4" t="n">
        <x:v>207</x:v>
      </x:c>
      <x:c r="G62" s="4" t="n">
        <x:v>208</x:v>
      </x:c>
      <x:c r="H62" s="4" t="str">
        <x:v>U04; U05</x:v>
      </x:c>
      <x:c r="I62" s="4"/>
      <x:c r="J62" s="4"/>
      <x:c r="K62" s="4"/>
      <x:c r="L62" s="4"/>
    </x:row>
    <x:row r="63" ht="42" customHeight="1">
      <x:c r="A63" s="4" t="str">
        <x:v>K7.08</x:v>
      </x:c>
      <x:c r="B63" s="4" t="str">
        <x:v>Recovery and re-sequencing plan</x:v>
      </x:c>
      <x:c r="C63" s="4" t="str">
        <x:v>K7.08 Recovery plan</x:v>
      </x:c>
      <x:c r="D63" s="4" t="str">
        <x:f>IFERROR(HYPERLINK("#'K7.08 Recovery plan'!A1","OPEN K7.08"),"OPEN K7.08")</x:f>
        <x:v>OPEN K7.08</x:v>
      </x:c>
      <x:c r="E63" s="4" t="n">
        <x:v>209</x:v>
      </x:c>
      <x:c r="F63" s="4" t="n">
        <x:v>210</x:v>
      </x:c>
      <x:c r="G63" s="4" t="n">
        <x:v>211</x:v>
      </x:c>
      <x:c r="H63" s="4" t="str">
        <x:v>U04; U05</x:v>
      </x:c>
      <x:c r="I63" s="4"/>
      <x:c r="J63" s="4"/>
      <x:c r="K63" s="4"/>
      <x:c r="L63" s="4"/>
    </x:row>
    <x:row r="64" ht="42" customHeight="1">
      <x:c r="A64" s="4" t="str">
        <x:v>K8.01</x:v>
      </x:c>
      <x:c r="B64" s="4" t="str">
        <x:v>Embedding and reinforcement map</x:v>
      </x:c>
      <x:c r="C64" s="4" t="str">
        <x:v>K8.01 Embedding map</x:v>
      </x:c>
      <x:c r="D64" s="4" t="str">
        <x:f>IFERROR(HYPERLINK("#'K8.01 Embedding map'!A1","OPEN K8.01"),"OPEN K8.01")</x:f>
        <x:v>OPEN K8.01</x:v>
      </x:c>
      <x:c r="E64" s="4" t="n">
        <x:v>215</x:v>
      </x:c>
      <x:c r="F64" s="4" t="n">
        <x:v>216</x:v>
      </x:c>
      <x:c r="G64" s="4" t="n">
        <x:v>217</x:v>
      </x:c>
      <x:c r="H64" s="4" t="str">
        <x:v>E01; U01; U05</x:v>
      </x:c>
      <x:c r="I64" s="4"/>
      <x:c r="J64" s="4"/>
      <x:c r="K64" s="4"/>
      <x:c r="L64" s="4"/>
    </x:row>
    <x:row r="65" ht="42" customHeight="1">
      <x:c r="A65" s="4" t="str">
        <x:v>K8.02</x:v>
      </x:c>
      <x:c r="B65" s="4" t="str">
        <x:v>Standard work and knowledge ownership</x:v>
      </x:c>
      <x:c r="C65" s="4" t="str">
        <x:v>K8.02 Standard work</x:v>
      </x:c>
      <x:c r="D65" s="4" t="str">
        <x:f>IFERROR(HYPERLINK("#'K8.02 Standard work'!A1","OPEN K8.02"),"OPEN K8.02")</x:f>
        <x:v>OPEN K8.02</x:v>
      </x:c>
      <x:c r="E65" s="4" t="n">
        <x:v>218</x:v>
      </x:c>
      <x:c r="F65" s="4" t="n">
        <x:v>219</x:v>
      </x:c>
      <x:c r="G65" s="4" t="n">
        <x:v>220</x:v>
      </x:c>
      <x:c r="H65" s="4" t="str">
        <x:v>U01; U04</x:v>
      </x:c>
      <x:c r="I65" s="4"/>
      <x:c r="J65" s="4"/>
      <x:c r="K65" s="4"/>
      <x:c r="L65" s="4"/>
    </x:row>
    <x:row r="66" ht="42" customHeight="1">
      <x:c r="A66" s="4" t="str">
        <x:v>K8.03</x:v>
      </x:c>
      <x:c r="B66" s="4" t="str">
        <x:v>Performance and incentive alignment review</x:v>
      </x:c>
      <x:c r="C66" s="4" t="str">
        <x:v>K8.03 Performance alignment</x:v>
      </x:c>
      <x:c r="D66" s="4" t="str">
        <x:f>IFERROR(HYPERLINK("#'K8.03 Performance alignment'!A1","OPEN K8.03"),"OPEN K8.03")</x:f>
        <x:v>OPEN K8.03</x:v>
      </x:c>
      <x:c r="E66" s="4" t="n">
        <x:v>221</x:v>
      </x:c>
      <x:c r="F66" s="4" t="n">
        <x:v>222</x:v>
      </x:c>
      <x:c r="G66" s="4" t="n">
        <x:v>223</x:v>
      </x:c>
      <x:c r="H66" s="4" t="str">
        <x:v>E01; U05</x:v>
      </x:c>
      <x:c r="I66" s="4"/>
      <x:c r="J66" s="4"/>
      <x:c r="K66" s="4"/>
      <x:c r="L66" s="4"/>
    </x:row>
    <x:row r="67" ht="42" customHeight="1">
      <x:c r="A67" s="4" t="str">
        <x:v>K8.04</x:v>
      </x:c>
      <x:c r="B67" s="4" t="str">
        <x:v>Leadership continuity and succession brief</x:v>
      </x:c>
      <x:c r="C67" s="4" t="str">
        <x:v>K8.04 Leadership continuity</x:v>
      </x:c>
      <x:c r="D67" s="4" t="str">
        <x:f>IFERROR(HYPERLINK("#'K8.04 Leadership continuity'!A1","OPEN K8.04"),"OPEN K8.04")</x:f>
        <x:v>OPEN K8.04</x:v>
      </x:c>
      <x:c r="E67" s="4" t="n">
        <x:v>224</x:v>
      </x:c>
      <x:c r="F67" s="4" t="n">
        <x:v>225</x:v>
      </x:c>
      <x:c r="G67" s="4" t="n">
        <x:v>226</x:v>
      </x:c>
      <x:c r="H67" s="4" t="str">
        <x:v>E01; U05</x:v>
      </x:c>
      <x:c r="I67" s="4"/>
      <x:c r="J67" s="4"/>
      <x:c r="K67" s="4"/>
      <x:c r="L67" s="4"/>
    </x:row>
    <x:row r="68" ht="42" customHeight="1">
      <x:c r="A68" s="4" t="str">
        <x:v>K8.05</x:v>
      </x:c>
      <x:c r="B68" s="4" t="str">
        <x:v>Operational handover and acceptance</x:v>
      </x:c>
      <x:c r="C68" s="4" t="str">
        <x:v>K8.05 Handover</x:v>
      </x:c>
      <x:c r="D68" s="4" t="str">
        <x:f>IFERROR(HYPERLINK("#'K8.05 Handover'!A1","OPEN K8.05"),"OPEN K8.05")</x:f>
        <x:v>OPEN K8.05</x:v>
      </x:c>
      <x:c r="E68" s="4" t="n">
        <x:v>227</x:v>
      </x:c>
      <x:c r="F68" s="4" t="n">
        <x:v>228</x:v>
      </x:c>
      <x:c r="G68" s="4" t="n">
        <x:v>229</x:v>
      </x:c>
      <x:c r="H68" s="4" t="str">
        <x:v>U01; U03; U04</x:v>
      </x:c>
      <x:c r="I68" s="4"/>
      <x:c r="J68" s="4"/>
      <x:c r="K68" s="4"/>
      <x:c r="L68" s="4"/>
    </x:row>
    <x:row r="69" ht="42" customHeight="1">
      <x:c r="A69" s="4" t="str">
        <x:v>K8.06</x:v>
      </x:c>
      <x:c r="B69" s="4" t="str">
        <x:v>Benefits and outcome review</x:v>
      </x:c>
      <x:c r="C69" s="4" t="str">
        <x:v>K8.06 Outcome review</x:v>
      </x:c>
      <x:c r="D69" s="4" t="str">
        <x:f>IFERROR(HYPERLINK("#'K8.06 Outcome review'!A1","OPEN K8.06"),"OPEN K8.06")</x:f>
        <x:v>OPEN K8.06</x:v>
      </x:c>
      <x:c r="E69" s="4" t="n">
        <x:v>230</x:v>
      </x:c>
      <x:c r="F69" s="4" t="n">
        <x:v>231</x:v>
      </x:c>
      <x:c r="G69" s="4" t="n">
        <x:v>232</x:v>
      </x:c>
      <x:c r="H69" s="4" t="str">
        <x:v>U04; U05</x:v>
      </x:c>
      <x:c r="I69" s="4"/>
      <x:c r="J69" s="4"/>
      <x:c r="K69" s="4"/>
      <x:c r="L69" s="4"/>
    </x:row>
    <x:row r="70" ht="42" customHeight="1">
      <x:c r="A70" s="4" t="str">
        <x:v>K8.07</x:v>
      </x:c>
      <x:c r="B70" s="4" t="str">
        <x:v>Culture and everyday-practice evidence review</x:v>
      </x:c>
      <x:c r="C70" s="4" t="str">
        <x:v>K8.07 Culture evidence</x:v>
      </x:c>
      <x:c r="D70" s="4" t="str">
        <x:f>IFERROR(HYPERLINK("#'K8.07 Culture evidence'!A1","OPEN K8.07"),"OPEN K8.07")</x:f>
        <x:v>OPEN K8.07</x:v>
      </x:c>
      <x:c r="E70" s="4" t="n">
        <x:v>233</x:v>
      </x:c>
      <x:c r="F70" s="4" t="n">
        <x:v>234</x:v>
      </x:c>
      <x:c r="G70" s="4" t="n">
        <x:v>235</x:v>
      </x:c>
      <x:c r="H70" s="4" t="str">
        <x:v>U05; E01</x:v>
      </x:c>
      <x:c r="I70" s="4"/>
      <x:c r="J70" s="4"/>
      <x:c r="K70" s="4"/>
      <x:c r="L70" s="4"/>
    </x:row>
    <x:row r="71" ht="42" customHeight="1">
      <x:c r="A71" s="4" t="str">
        <x:v>K8.08</x:v>
      </x:c>
      <x:c r="B71" s="4" t="str">
        <x:v>Sustainment, learning and closure review</x:v>
      </x:c>
      <x:c r="C71" s="4" t="str">
        <x:v>K8.08 Sustainment review</x:v>
      </x:c>
      <x:c r="D71" s="4" t="str">
        <x:f>IFERROR(HYPERLINK("#'K8.08 Sustainment review'!A1","OPEN K8.08"),"OPEN K8.08")</x:f>
        <x:v>OPEN K8.08</x:v>
      </x:c>
      <x:c r="E71" s="4" t="n">
        <x:v>236</x:v>
      </x:c>
      <x:c r="F71" s="4" t="n">
        <x:v>237</x:v>
      </x:c>
      <x:c r="G71" s="4" t="n">
        <x:v>238</x:v>
      </x:c>
      <x:c r="H71" s="4" t="str">
        <x:v>U01; U04; U05</x:v>
      </x:c>
      <x:c r="I71" s="4"/>
      <x:c r="J71" s="4"/>
      <x:c r="K71" s="4"/>
      <x:c r="L71" s="4"/>
    </x:row>
    <x:row r="72" ht="42" customHeight="1">
      <x:c r="A72" s="4" t="str">
        <x:v>H00</x:v>
      </x:c>
      <x:c r="B72" s="4" t="str">
        <x:v>Culture implementation roadmap</x:v>
      </x:c>
      <x:c r="C72" s="4" t="str">
        <x:v>H00 Source roadmap</x:v>
      </x:c>
      <x:c r="D72" s="4" t="str">
        <x:f>IFERROR(HYPERLINK("#'H00 Source roadmap'!A1","OPEN H00"),"OPEN H00")</x:f>
        <x:v>OPEN H00</x:v>
      </x:c>
      <x:c r="E72" s="4" t="n">
        <x:v>266</x:v>
      </x:c>
      <x:c r="F72" s="4" t="n">
        <x:v>266</x:v>
      </x:c>
      <x:c r="G72" s="4"/>
      <x:c r="H72" s="4" t="str">
        <x:v>U01 p. 15; U03</x:v>
      </x:c>
      <x:c r="I72" s="4"/>
      <x:c r="J72" s="4"/>
      <x:c r="K72" s="4"/>
      <x:c r="L72" s="4"/>
    </x:row>
    <x:row r="73" ht="42" customHeight="1">
      <x:c r="A73" s="4" t="str">
        <x:v>H01</x:v>
      </x:c>
      <x:c r="B73" s="4" t="str">
        <x:v>Leadership selection</x:v>
      </x:c>
      <x:c r="C73" s="4" t="str">
        <x:v>H01 Leadership selection</x:v>
      </x:c>
      <x:c r="D73" s="4" t="str">
        <x:f>IFERROR(HYPERLINK("#'H01 Leadership selection'!A1","OPEN H01"),"OPEN H01")</x:f>
        <x:v>OPEN H01</x:v>
      </x:c>
      <x:c r="E73" s="4" t="n">
        <x:v>275</x:v>
      </x:c>
      <x:c r="F73" s="4" t="n">
        <x:v>275</x:v>
      </x:c>
      <x:c r="G73" s="4"/>
      <x:c r="H73" s="4" t="str">
        <x:v>U01 p. 24; U03</x:v>
      </x:c>
      <x:c r="I73" s="4"/>
      <x:c r="J73" s="4"/>
      <x:c r="K73" s="4"/>
      <x:c r="L73" s="4"/>
    </x:row>
    <x:row r="74" ht="42" customHeight="1">
      <x:c r="A74" s="4" t="str">
        <x:v>H02</x:v>
      </x:c>
      <x:c r="B74" s="4" t="str">
        <x:v>Leadership alignment workshop brief</x:v>
      </x:c>
      <x:c r="C74" s="4" t="str">
        <x:v>H02 Alignment workshop</x:v>
      </x:c>
      <x:c r="D74" s="4" t="str">
        <x:f>IFERROR(HYPERLINK("#'H02 Alignment workshop'!A1","OPEN H02"),"OPEN H02")</x:f>
        <x:v>OPEN H02</x:v>
      </x:c>
      <x:c r="E74" s="4" t="n">
        <x:v>276</x:v>
      </x:c>
      <x:c r="F74" s="4" t="n">
        <x:v>276</x:v>
      </x:c>
      <x:c r="G74" s="4"/>
      <x:c r="H74" s="4" t="str">
        <x:v>U01 p. 25; U03</x:v>
      </x:c>
      <x:c r="I74" s="4"/>
      <x:c r="J74" s="4"/>
      <x:c r="K74" s="4"/>
      <x:c r="L74" s="4"/>
    </x:row>
    <x:row r="75" ht="42" customHeight="1">
      <x:c r="A75" s="4" t="str">
        <x:v>H03</x:v>
      </x:c>
      <x:c r="B75" s="4" t="str">
        <x:v>Case for Change canvas</x:v>
      </x:c>
      <x:c r="C75" s="4" t="str">
        <x:v>H03 Case for change</x:v>
      </x:c>
      <x:c r="D75" s="4" t="str">
        <x:f>IFERROR(HYPERLINK("#'H03 Case for change'!A1","OPEN H03"),"OPEN H03")</x:f>
        <x:v>OPEN H03</x:v>
      </x:c>
      <x:c r="E75" s="4" t="n">
        <x:v>277</x:v>
      </x:c>
      <x:c r="F75" s="4" t="n">
        <x:v>277</x:v>
      </x:c>
      <x:c r="G75" s="4"/>
      <x:c r="H75" s="4" t="str">
        <x:v>U01 p. 26; U03</x:v>
      </x:c>
      <x:c r="I75" s="4"/>
      <x:c r="J75" s="4"/>
      <x:c r="K75" s="4"/>
      <x:c r="L75" s="4"/>
    </x:row>
    <x:row r="76" ht="42" customHeight="1">
      <x:c r="A76" s="4" t="str">
        <x:v>H04</x:v>
      </x:c>
      <x:c r="B76" s="4" t="str">
        <x:v>Leadership engagement plan</x:v>
      </x:c>
      <x:c r="C76" s="4" t="str">
        <x:v>H04 Leader engagement</x:v>
      </x:c>
      <x:c r="D76" s="4" t="str">
        <x:f>IFERROR(HYPERLINK("#'H04 Leader engagement'!A1","OPEN H04"),"OPEN H04")</x:f>
        <x:v>OPEN H04</x:v>
      </x:c>
      <x:c r="E76" s="4" t="n">
        <x:v>279</x:v>
      </x:c>
      <x:c r="F76" s="4" t="n">
        <x:v>279</x:v>
      </x:c>
      <x:c r="G76" s="4"/>
      <x:c r="H76" s="4" t="str">
        <x:v>U01 p. 28; U03</x:v>
      </x:c>
      <x:c r="I76" s="4"/>
      <x:c r="J76" s="4"/>
      <x:c r="K76" s="4"/>
      <x:c r="L76" s="4"/>
    </x:row>
    <x:row r="77" ht="42" customHeight="1">
      <x:c r="A77" s="4" t="str">
        <x:v>H05</x:v>
      </x:c>
      <x:c r="B77" s="4" t="str">
        <x:v>My leadership behaviour card</x:v>
      </x:c>
      <x:c r="C77" s="4" t="str">
        <x:v>H05 Leader card</x:v>
      </x:c>
      <x:c r="D77" s="4" t="str">
        <x:f>IFERROR(HYPERLINK("#'H05 Leader card'!A1","OPEN H05"),"OPEN H05")</x:f>
        <x:v>OPEN H05</x:v>
      </x:c>
      <x:c r="E77" s="4" t="n">
        <x:v>281</x:v>
      </x:c>
      <x:c r="F77" s="4" t="n">
        <x:v>281</x:v>
      </x:c>
      <x:c r="G77" s="4"/>
      <x:c r="H77" s="4" t="str">
        <x:v>U01 p. 30; U03</x:v>
      </x:c>
      <x:c r="I77" s="4"/>
      <x:c r="J77" s="4"/>
      <x:c r="K77" s="4"/>
      <x:c r="L77" s="4"/>
    </x:row>
    <x:row r="78" ht="42" customHeight="1">
      <x:c r="A78" s="4" t="str">
        <x:v>H06</x:v>
      </x:c>
      <x:c r="B78" s="4" t="str">
        <x:v>Identify the stakeholder system</x:v>
      </x:c>
      <x:c r="C78" s="4" t="str">
        <x:v>H06 Stakeholder system</x:v>
      </x:c>
      <x:c r="D78" s="4" t="str">
        <x:f>IFERROR(HYPERLINK("#'H06 Stakeholder system'!A1","OPEN H06"),"OPEN H06")</x:f>
        <x:v>OPEN H06</x:v>
      </x:c>
      <x:c r="E78" s="4" t="n">
        <x:v>283</x:v>
      </x:c>
      <x:c r="F78" s="4" t="n">
        <x:v>283</x:v>
      </x:c>
      <x:c r="G78" s="4"/>
      <x:c r="H78" s="4" t="str">
        <x:v>U01 p. 32; U03</x:v>
      </x:c>
      <x:c r="I78" s="4"/>
      <x:c r="J78" s="4"/>
      <x:c r="K78" s="4"/>
      <x:c r="L78" s="4"/>
    </x:row>
    <x:row r="79" ht="42" customHeight="1">
      <x:c r="A79" s="4" t="str">
        <x:v>H07</x:v>
      </x:c>
      <x:c r="B79" s="4" t="str">
        <x:v>Stakeholder analysis register</x:v>
      </x:c>
      <x:c r="C79" s="4" t="str">
        <x:v>H07 Stakeholder analysis</x:v>
      </x:c>
      <x:c r="D79" s="4" t="str">
        <x:f>IFERROR(HYPERLINK("#'H07 Stakeholder analysis'!A1","OPEN H07"),"OPEN H07")</x:f>
        <x:v>OPEN H07</x:v>
      </x:c>
      <x:c r="E79" s="4" t="n">
        <x:v>286</x:v>
      </x:c>
      <x:c r="F79" s="4" t="n">
        <x:v>286</x:v>
      </x:c>
      <x:c r="G79" s="4"/>
      <x:c r="H79" s="4" t="str">
        <x:v>U01 p. 35; U03</x:v>
      </x:c>
      <x:c r="I79" s="4"/>
      <x:c r="J79" s="4"/>
      <x:c r="K79" s="4"/>
      <x:c r="L79" s="4"/>
    </x:row>
    <x:row r="80" ht="42" customHeight="1">
      <x:c r="A80" s="4" t="str">
        <x:v>H08</x:v>
      </x:c>
      <x:c r="B80" s="4" t="str">
        <x:v>Map the stakeholder groups</x:v>
      </x:c>
      <x:c r="C80" s="4" t="str">
        <x:v>H08 Source stakeholder map</x:v>
      </x:c>
      <x:c r="D80" s="4" t="str">
        <x:f>IFERROR(HYPERLINK("#'H08 Source stakeholder map'!A1","OPEN H08"),"OPEN H08")</x:f>
        <x:v>OPEN H08</x:v>
      </x:c>
      <x:c r="E80" s="4" t="n">
        <x:v>287</x:v>
      </x:c>
      <x:c r="F80" s="4" t="n">
        <x:v>287</x:v>
      </x:c>
      <x:c r="G80" s="4"/>
      <x:c r="H80" s="4" t="str">
        <x:v>U01 p. 36; U03</x:v>
      </x:c>
      <x:c r="I80" s="4"/>
      <x:c r="J80" s="4"/>
      <x:c r="K80" s="4"/>
      <x:c r="L80" s="4"/>
    </x:row>
    <x:row r="81" ht="42" customHeight="1">
      <x:c r="A81" s="4" t="str">
        <x:v>H09</x:v>
      </x:c>
      <x:c r="B81" s="4" t="str">
        <x:v>Stakeholder engagement plan</x:v>
      </x:c>
      <x:c r="C81" s="4" t="str">
        <x:v>H09 Stakeholder engagement</x:v>
      </x:c>
      <x:c r="D81" s="4" t="str">
        <x:f>IFERROR(HYPERLINK("#'H09 Stakeholder engagement'!A1","OPEN H09"),"OPEN H09")</x:f>
        <x:v>OPEN H09</x:v>
      </x:c>
      <x:c r="E81" s="4" t="n">
        <x:v>288</x:v>
      </x:c>
      <x:c r="F81" s="4" t="n">
        <x:v>288</x:v>
      </x:c>
      <x:c r="G81" s="4"/>
      <x:c r="H81" s="4" t="str">
        <x:v>U01 p. 37; U03</x:v>
      </x:c>
      <x:c r="I81" s="4"/>
      <x:c r="J81" s="4"/>
      <x:c r="K81" s="4"/>
      <x:c r="L81" s="4"/>
    </x:row>
    <x:row r="82" ht="42" customHeight="1">
      <x:c r="A82" s="4" t="str">
        <x:v>H10</x:v>
      </x:c>
      <x:c r="B82" s="4" t="str">
        <x:v>Communication planning canvas</x:v>
      </x:c>
      <x:c r="C82" s="4" t="str">
        <x:v>H10 Communication plan</x:v>
      </x:c>
      <x:c r="D82" s="4" t="str">
        <x:f>IFERROR(HYPERLINK("#'H10 Communication plan'!A1","OPEN H10"),"OPEN H10")</x:f>
        <x:v>OPEN H10</x:v>
      </x:c>
      <x:c r="E82" s="4" t="n">
        <x:v>292</x:v>
      </x:c>
      <x:c r="F82" s="4" t="n">
        <x:v>292</x:v>
      </x:c>
      <x:c r="G82" s="4"/>
      <x:c r="H82" s="4" t="str">
        <x:v>U01 p. 41; U03</x:v>
      </x:c>
      <x:c r="I82" s="4"/>
      <x:c r="J82" s="4"/>
      <x:c r="K82" s="4"/>
      <x:c r="L82" s="4"/>
    </x:row>
    <x:row r="83" ht="42" customHeight="1">
      <x:c r="A83" s="4" t="str">
        <x:v>H11</x:v>
      </x:c>
      <x:c r="B83" s="4" t="str">
        <x:v>Communication delivery tracker</x:v>
      </x:c>
      <x:c r="C83" s="4" t="str">
        <x:v>H11 Communication tracker</x:v>
      </x:c>
      <x:c r="D83" s="4" t="str">
        <x:f>IFERROR(HYPERLINK("#'H11 Communication tracker'!A1","OPEN H11"),"OPEN H11")</x:f>
        <x:v>OPEN H11</x:v>
      </x:c>
      <x:c r="E83" s="4" t="n">
        <x:v>296</x:v>
      </x:c>
      <x:c r="F83" s="4" t="n">
        <x:v>296</x:v>
      </x:c>
      <x:c r="G83" s="4"/>
      <x:c r="H83" s="4" t="str">
        <x:v>U01 p. 45; U03</x:v>
      </x:c>
      <x:c r="I83" s="4"/>
      <x:c r="J83" s="4"/>
      <x:c r="K83" s="4"/>
      <x:c r="L83" s="4"/>
    </x:row>
    <x:row r="84" ht="42" customHeight="1">
      <x:c r="A84" s="4" t="str">
        <x:v>H12</x:v>
      </x:c>
      <x:c r="B84" s="4" t="str">
        <x:v>Readiness survey: context and open questions</x:v>
      </x:c>
      <x:c r="C84" s="4" t="str">
        <x:v>H12 HHC source survey</x:v>
      </x:c>
      <x:c r="D84" s="4" t="str">
        <x:f>IFERROR(HYPERLINK("#'H12 HHC source survey'!A1","OPEN H12"),"OPEN H12")</x:f>
        <x:v>OPEN H12</x:v>
      </x:c>
      <x:c r="E84" s="4" t="n">
        <x:v>299</x:v>
      </x:c>
      <x:c r="F84" s="4" t="n">
        <x:v>299</x:v>
      </x:c>
      <x:c r="G84" s="4"/>
      <x:c r="H84" s="4" t="str">
        <x:v>U01 p. 48; U03</x:v>
      </x:c>
      <x:c r="I84" s="4"/>
      <x:c r="J84" s="4"/>
      <x:c r="K84" s="4"/>
      <x:c r="L84" s="4"/>
    </x:row>
    <x:row r="85" ht="42" customHeight="1">
      <x:c r="A85" s="4" t="str">
        <x:v>H13</x:v>
      </x:c>
      <x:c r="B85" s="4" t="str">
        <x:v>Readiness mitigation plan</x:v>
      </x:c>
      <x:c r="C85" s="4" t="str">
        <x:v>H13 Readiness mitigation</x:v>
      </x:c>
      <x:c r="D85" s="4" t="str">
        <x:f>IFERROR(HYPERLINK("#'H13 Readiness mitigation'!A1","OPEN H13"),"OPEN H13")</x:f>
        <x:v>OPEN H13</x:v>
      </x:c>
      <x:c r="E85" s="4" t="n">
        <x:v>304</x:v>
      </x:c>
      <x:c r="F85" s="4" t="n">
        <x:v>304</x:v>
      </x:c>
      <x:c r="G85" s="4"/>
      <x:c r="H85" s="4" t="str">
        <x:v>U01 p. 53; U03</x:v>
      </x:c>
      <x:c r="I85" s="4"/>
      <x:c r="J85" s="4"/>
      <x:c r="K85" s="4"/>
      <x:c r="L85" s="4"/>
    </x:row>
    <x:row r="86" ht="42" customHeight="1">
      <x:c r="A86" s="4" t="str">
        <x:v>H14</x:v>
      </x:c>
      <x:c r="B86" s="4" t="str">
        <x:v>Change inventory</x:v>
      </x:c>
      <x:c r="C86" s="4" t="str">
        <x:v>H14 Change inventory</x:v>
      </x:c>
      <x:c r="D86" s="4" t="str">
        <x:f>IFERROR(HYPERLINK("#'H14 Change inventory'!A1","OPEN H14"),"OPEN H14")</x:f>
        <x:v>OPEN H14</x:v>
      </x:c>
      <x:c r="E86" s="4" t="n">
        <x:v>310</x:v>
      </x:c>
      <x:c r="F86" s="4" t="n">
        <x:v>310</x:v>
      </x:c>
      <x:c r="G86" s="4"/>
      <x:c r="H86" s="4" t="str">
        <x:v>U01 p. 59; U03</x:v>
      </x:c>
      <x:c r="I86" s="4"/>
      <x:c r="J86" s="4"/>
      <x:c r="K86" s="4"/>
      <x:c r="L86" s="4"/>
    </x:row>
    <x:row r="87" ht="42" customHeight="1">
      <x:c r="A87" s="4" t="str">
        <x:v>H15</x:v>
      </x:c>
      <x:c r="B87" s="4" t="str">
        <x:v>Change impact and mitigation canvas</x:v>
      </x:c>
      <x:c r="C87" s="4" t="str">
        <x:v>H15 Impact and mitigation</x:v>
      </x:c>
      <x:c r="D87" s="4" t="str">
        <x:f>IFERROR(HYPERLINK("#'H15 Impact and mitigation'!A1","OPEN H15"),"OPEN H15")</x:f>
        <x:v>OPEN H15</x:v>
      </x:c>
      <x:c r="E87" s="4" t="n">
        <x:v>311</x:v>
      </x:c>
      <x:c r="F87" s="4" t="n">
        <x:v>311</x:v>
      </x:c>
      <x:c r="G87" s="4"/>
      <x:c r="H87" s="4" t="str">
        <x:v>U01 p. 60; U03</x:v>
      </x:c>
      <x:c r="I87" s="4"/>
      <x:c r="J87" s="4"/>
      <x:c r="K87" s="4"/>
      <x:c r="L87" s="4"/>
    </x:row>
    <x:row r="88" ht="42" customHeight="1">
      <x:c r="A88" s="4" t="str">
        <x:v>H16</x:v>
      </x:c>
      <x:c r="B88" s="4" t="str">
        <x:v>Impact heat map and action priorities</x:v>
      </x:c>
      <x:c r="C88" s="4" t="str">
        <x:v>H16 Impact heat map</x:v>
      </x:c>
      <x:c r="D88" s="4" t="str">
        <x:f>IFERROR(HYPERLINK("#'H16 Impact heat map'!A1","OPEN H16"),"OPEN H16")</x:f>
        <x:v>OPEN H16</x:v>
      </x:c>
      <x:c r="E88" s="4" t="n">
        <x:v>312</x:v>
      </x:c>
      <x:c r="F88" s="4" t="n">
        <x:v>312</x:v>
      </x:c>
      <x:c r="G88" s="4"/>
      <x:c r="H88" s="4" t="str">
        <x:v>U01 p. 61; U03</x:v>
      </x:c>
      <x:c r="I88" s="4"/>
      <x:c r="J88" s="4"/>
      <x:c r="K88" s="4"/>
      <x:c r="L88" s="4"/>
    </x:row>
    <x:row r="89" ht="42" customHeight="1">
      <x:c r="A89" s="4" t="str">
        <x:v>H17</x:v>
      </x:c>
      <x:c r="B89" s="4" t="str">
        <x:v>Change-agent coverage and roster</x:v>
      </x:c>
      <x:c r="C89" s="4" t="str">
        <x:v>H17 Agent coverage</x:v>
      </x:c>
      <x:c r="D89" s="4" t="str">
        <x:f>IFERROR(HYPERLINK("#'H17 Agent coverage'!A1","OPEN H17"),"OPEN H17")</x:f>
        <x:v>OPEN H17</x:v>
      </x:c>
      <x:c r="E89" s="4" t="n">
        <x:v>316</x:v>
      </x:c>
      <x:c r="F89" s="4" t="n">
        <x:v>316</x:v>
      </x:c>
      <x:c r="G89" s="4"/>
      <x:c r="H89" s="4" t="str">
        <x:v>U01 p. 65; U03</x:v>
      </x:c>
      <x:c r="I89" s="4"/>
      <x:c r="J89" s="4"/>
      <x:c r="K89" s="4"/>
      <x:c r="L89" s="4"/>
    </x:row>
    <x:row r="90" ht="42" customHeight="1">
      <x:c r="A90" s="4" t="str">
        <x:v>H18</x:v>
      </x:c>
      <x:c r="B90" s="4" t="str">
        <x:v>Change network charter</x:v>
      </x:c>
      <x:c r="C90" s="4" t="str">
        <x:v>H18 Network charter</x:v>
      </x:c>
      <x:c r="D90" s="4" t="str">
        <x:f>IFERROR(HYPERLINK("#'H18 Network charter'!A1","OPEN H18"),"OPEN H18")</x:f>
        <x:v>OPEN H18</x:v>
      </x:c>
      <x:c r="E90" s="4" t="n">
        <x:v>320</x:v>
      </x:c>
      <x:c r="F90" s="4" t="n">
        <x:v>320</x:v>
      </x:c>
      <x:c r="G90" s="4"/>
      <x:c r="H90" s="4" t="str">
        <x:v>U01 p. 69; U03</x:v>
      </x:c>
      <x:c r="I90" s="4"/>
      <x:c r="J90" s="4"/>
      <x:c r="K90" s="4"/>
      <x:c r="L90" s="4"/>
    </x:row>
    <x:row r="91" ht="42" customHeight="1">
      <x:c r="A91" s="4" t="str">
        <x:v>H19</x:v>
      </x:c>
      <x:c r="B91" s="4" t="str">
        <x:v>Network feedback and escalation log</x:v>
      </x:c>
      <x:c r="C91" s="4" t="str">
        <x:v>H19 Network feedback</x:v>
      </x:c>
      <x:c r="D91" s="4" t="str">
        <x:f>IFERROR(HYPERLINK("#'H19 Network feedback'!A1","OPEN H19"),"OPEN H19")</x:f>
        <x:v>OPEN H19</x:v>
      </x:c>
      <x:c r="E91" s="4" t="n">
        <x:v>324</x:v>
      </x:c>
      <x:c r="F91" s="4" t="n">
        <x:v>324</x:v>
      </x:c>
      <x:c r="G91" s="4"/>
      <x:c r="H91" s="4" t="str">
        <x:v>U01 p. 73; U03</x:v>
      </x:c>
      <x:c r="I91" s="4"/>
      <x:c r="J91" s="4"/>
      <x:c r="K91" s="4"/>
      <x:c r="L91" s="4"/>
    </x:row>
    <x:row r="92" ht="42" customHeight="1">
      <x:c r="A92" s="4" t="str">
        <x:v>H20</x:v>
      </x:c>
      <x:c r="B92" s="4" t="str">
        <x:v>Training Needs Analysis</x:v>
      </x:c>
      <x:c r="C92" s="4" t="str">
        <x:v>H20 Training needs</x:v>
      </x:c>
      <x:c r="D92" s="4" t="str">
        <x:f>IFERROR(HYPERLINK("#'H20 Training needs'!A1","OPEN H20"),"OPEN H20")</x:f>
        <x:v>OPEN H20</x:v>
      </x:c>
      <x:c r="E92" s="4" t="n">
        <x:v>327</x:v>
      </x:c>
      <x:c r="F92" s="4" t="n">
        <x:v>327</x:v>
      </x:c>
      <x:c r="G92" s="4"/>
      <x:c r="H92" s="4" t="str">
        <x:v>U01 p. 76; U03</x:v>
      </x:c>
      <x:c r="I92" s="4"/>
      <x:c r="J92" s="4"/>
      <x:c r="K92" s="4"/>
      <x:c r="L92" s="4"/>
    </x:row>
    <x:row r="93" ht="42" customHeight="1">
      <x:c r="A93" s="4" t="str">
        <x:v>H21</x:v>
      </x:c>
      <x:c r="B93" s="4" t="str">
        <x:v>Training delivery plan</x:v>
      </x:c>
      <x:c r="C93" s="4" t="str">
        <x:v>H21 Training delivery</x:v>
      </x:c>
      <x:c r="D93" s="4" t="str">
        <x:f>IFERROR(HYPERLINK("#'H21 Training delivery'!A1","OPEN H21"),"OPEN H21")</x:f>
        <x:v>OPEN H21</x:v>
      </x:c>
      <x:c r="E93" s="4" t="n">
        <x:v>328</x:v>
      </x:c>
      <x:c r="F93" s="4" t="n">
        <x:v>328</x:v>
      </x:c>
      <x:c r="G93" s="4"/>
      <x:c r="H93" s="4" t="str">
        <x:v>U01 p. 77; U03</x:v>
      </x:c>
      <x:c r="I93" s="4"/>
      <x:c r="J93" s="4"/>
      <x:c r="K93" s="4"/>
      <x:c r="L93" s="4"/>
    </x:row>
    <x:row r="94" ht="42" customHeight="1">
      <x:c r="A94" s="4" t="str">
        <x:v>H22</x:v>
      </x:c>
      <x:c r="B94" s="4" t="str">
        <x:v>Learning aid / quick-reference template</x:v>
      </x:c>
      <x:c r="C94" s="4" t="str">
        <x:v>H22 Learning aid</x:v>
      </x:c>
      <x:c r="D94" s="4" t="str">
        <x:f>IFERROR(HYPERLINK("#'H22 Learning aid'!A1","OPEN H22"),"OPEN H22")</x:f>
        <x:v>OPEN H22</x:v>
      </x:c>
      <x:c r="E94" s="4" t="n">
        <x:v>330</x:v>
      </x:c>
      <x:c r="F94" s="4" t="n">
        <x:v>330</x:v>
      </x:c>
      <x:c r="G94" s="4"/>
      <x:c r="H94" s="4" t="str">
        <x:v>U01 p. 79; U03</x:v>
      </x:c>
      <x:c r="I94" s="4"/>
      <x:c r="J94" s="4"/>
      <x:c r="K94" s="4"/>
      <x:c r="L94" s="4"/>
    </x:row>
    <x:row r="95" ht="42" customHeight="1">
      <x:c r="A95" s="4" t="str">
        <x:v>H23</x:v>
      </x:c>
      <x:c r="B95" s="4" t="str">
        <x:v>Training evaluation</x:v>
      </x:c>
      <x:c r="C95" s="4" t="str">
        <x:v>H23 Source training review</x:v>
      </x:c>
      <x:c r="D95" s="4" t="str">
        <x:f>IFERROR(HYPERLINK("#'H23 Source training review'!A1","OPEN H23"),"OPEN H23")</x:f>
        <x:v>OPEN H23</x:v>
      </x:c>
      <x:c r="E95" s="4" t="n">
        <x:v>331</x:v>
      </x:c>
      <x:c r="F95" s="4" t="n">
        <x:v>331</x:v>
      </x:c>
      <x:c r="G95" s="4"/>
      <x:c r="H95" s="4" t="str">
        <x:v>U01 p. 80; U03</x:v>
      </x:c>
      <x:c r="I95" s="4"/>
      <x:c r="J95" s="4"/>
      <x:c r="K95" s="4"/>
      <x:c r="L95" s="4"/>
    </x:row>
    <x:row r="96" ht="42" customHeight="1">
      <x:c r="A96" s="4" t="str">
        <x:v>H24</x:v>
      </x:c>
      <x:c r="B96" s="4" t="str">
        <x:v>One-month line-manager follow-up</x:v>
      </x:c>
      <x:c r="C96" s="4" t="str">
        <x:v>H24 Manager follow-up</x:v>
      </x:c>
      <x:c r="D96" s="4" t="str">
        <x:f>IFERROR(HYPERLINK("#'H24 Manager follow-up'!A1","OPEN H24"),"OPEN H24")</x:f>
        <x:v>OPEN H24</x:v>
      </x:c>
      <x:c r="E96" s="4" t="n">
        <x:v>333</x:v>
      </x:c>
      <x:c r="F96" s="4" t="n">
        <x:v>333</x:v>
      </x:c>
      <x:c r="G96" s="4"/>
      <x:c r="H96" s="4" t="str">
        <x:v>U01 p. 82; U03</x:v>
      </x:c>
      <x:c r="I96" s="4"/>
      <x:c r="J96" s="4"/>
      <x:c r="K96" s="4"/>
      <x:c r="L96" s="4"/>
    </x:row>
    <x:row r="97" ht="42" customHeight="1">
      <x:c r="A97" s="4" t="str">
        <x:v>H25</x:v>
      </x:c>
      <x:c r="B97" s="4" t="str">
        <x:v>Change progress review</x:v>
      </x:c>
      <x:c r="C97" s="4" t="str">
        <x:v>H25 Progress review</x:v>
      </x:c>
      <x:c r="D97" s="4" t="str">
        <x:f>IFERROR(HYPERLINK("#'H25 Progress review'!A1","OPEN H25"),"OPEN H25")</x:f>
        <x:v>OPEN H25</x:v>
      </x:c>
      <x:c r="E97" s="4" t="n">
        <x:v>337</x:v>
      </x:c>
      <x:c r="F97" s="4" t="n">
        <x:v>337</x:v>
      </x:c>
      <x:c r="G97" s="4"/>
      <x:c r="H97" s="4" t="str">
        <x:v>U01 p. 86; U03</x:v>
      </x:c>
      <x:c r="I97" s="4"/>
      <x:c r="J97" s="4"/>
      <x:c r="K97" s="4"/>
      <x:c r="L97" s="4"/>
    </x:row>
    <x:row r="98" ht="42" customHeight="1">
      <x:c r="A98" s="4" t="str">
        <x:v>H26</x:v>
      </x:c>
      <x:c r="B98" s="4" t="str">
        <x:v>Lessons learned and improvement areas</x:v>
      </x:c>
      <x:c r="C98" s="4" t="str">
        <x:v>H26 Lessons learned</x:v>
      </x:c>
      <x:c r="D98" s="4" t="str">
        <x:f>IFERROR(HYPERLINK("#'H26 Lessons learned'!A1","OPEN H26"),"OPEN H26")</x:f>
        <x:v>OPEN H26</x:v>
      </x:c>
      <x:c r="E98" s="4" t="n">
        <x:v>338</x:v>
      </x:c>
      <x:c r="F98" s="4" t="n">
        <x:v>338</x:v>
      </x:c>
      <x:c r="G98" s="4"/>
      <x:c r="H98" s="4" t="str">
        <x:v>U01 p. 87; U03</x:v>
      </x:c>
      <x:c r="I98" s="4"/>
      <x:c r="J98" s="4"/>
      <x:c r="K98" s="4"/>
      <x:c r="L98" s="4"/>
    </x:row>
    <x:row r="99" ht="42" customHeight="1">
      <x:c r="A99" s="4" t="str">
        <x:v>H27</x:v>
      </x:c>
      <x:c r="B99" s="4" t="str">
        <x:v>Adoption and business-as-usual handover</x:v>
      </x:c>
      <x:c r="C99" s="4" t="str">
        <x:v>H27 BAU handover</x:v>
      </x:c>
      <x:c r="D99" s="4" t="str">
        <x:f>IFERROR(HYPERLINK("#'H27 BAU handover'!A1","OPEN H27"),"OPEN H27")</x:f>
        <x:v>OPEN H27</x:v>
      </x:c>
      <x:c r="E99" s="4" t="n">
        <x:v>340</x:v>
      </x:c>
      <x:c r="F99" s="4" t="n">
        <x:v>340</x:v>
      </x:c>
      <x:c r="G99" s="4"/>
      <x:c r="H99" s="4" t="str">
        <x:v>U01 p. 89; U03</x:v>
      </x:c>
      <x:c r="I99" s="4"/>
      <x:c r="J99" s="4"/>
      <x:c r="K99" s="4"/>
      <x:c r="L99" s="4"/>
    </x:row>
    <x:row r="100" ht="42" customHeight="1">
      <x:c r="A100" s="4" t="str">
        <x:v>M01</x:v>
      </x:c>
      <x:c r="B100" s="4" t="str">
        <x:v>Lewin Three-Step Model</x:v>
      </x:c>
      <x:c r="C100" s="4" t="str">
        <x:v>M01 Lewin</x:v>
      </x:c>
      <x:c r="D100" s="4" t="str">
        <x:f>IFERROR(HYPERLINK("#'M01 Lewin'!A1","OPEN M01"),"OPEN M01")</x:f>
        <x:v>OPEN M01</x:v>
      </x:c>
      <x:c r="E100" s="4" t="n">
        <x:v>353</x:v>
      </x:c>
      <x:c r="F100" s="4" t="n">
        <x:v>354</x:v>
      </x:c>
      <x:c r="G100" s="4" t="n">
        <x:v>355</x:v>
      </x:c>
      <x:c r="H100" s="4" t="str">
        <x:v>U05 pp. 20-22</x:v>
      </x:c>
      <x:c r="I100" s="4"/>
      <x:c r="J100" s="4"/>
      <x:c r="K100" s="4"/>
      <x:c r="L100" s="4"/>
    </x:row>
    <x:row r="101" ht="42" customHeight="1">
      <x:c r="A101" t="str">
        <x:v>M02</x:v>
      </x:c>
      <x:c r="B101" t="str">
        <x:v>Lewinian Action Research</x:v>
      </x:c>
      <x:c r="C101" t="str">
        <x:v>M02 Action research</x:v>
      </x:c>
      <x:c r="D101" t="str">
        <x:f>IFERROR(HYPERLINK("#'M02 Action research'!A1","OPEN M02"),"OPEN M02")</x:f>
        <x:v>OPEN M02</x:v>
      </x:c>
      <x:c r="E101" t="n">
        <x:v>356</x:v>
      </x:c>
      <x:c r="F101" t="n">
        <x:v>357</x:v>
      </x:c>
      <x:c r="G101" t="n">
        <x:v>358</x:v>
      </x:c>
      <x:c r="H101" t="str">
        <x:v>U05 pp. 23-25</x:v>
      </x:c>
    </x:row>
    <x:row r="102" ht="42" customHeight="1">
      <x:c r="A102" t="str">
        <x:v>M03</x:v>
      </x:c>
      <x:c r="B102" t="str">
        <x:v>Lippitt-Watson-Westley Seven-Phase Model</x:v>
      </x:c>
      <x:c r="C102" t="str">
        <x:v>M03 Helping relationship</x:v>
      </x:c>
      <x:c r="D102" t="str">
        <x:f>IFERROR(HYPERLINK("#'M03 Helping relationship'!A1","OPEN M03"),"OPEN M03")</x:f>
        <x:v>OPEN M03</x:v>
      </x:c>
      <x:c r="E102" t="n">
        <x:v>359</x:v>
      </x:c>
      <x:c r="F102" t="n">
        <x:v>360</x:v>
      </x:c>
      <x:c r="G102" t="n">
        <x:v>361</x:v>
      </x:c>
      <x:c r="H102" t="str">
        <x:v>U05 pp. 26-28</x:v>
      </x:c>
    </x:row>
    <x:row r="103" ht="42" customHeight="1">
      <x:c r="A103" t="str">
        <x:v>M04</x:v>
      </x:c>
      <x:c r="B103" t="str">
        <x:v>Bullock-Batten Four-Phase Model</x:v>
      </x:c>
      <x:c r="C103" t="str">
        <x:v>M04 Planned phases</x:v>
      </x:c>
      <x:c r="D103" t="str">
        <x:f>IFERROR(HYPERLINK("#'M04 Planned phases'!A1","OPEN M04"),"OPEN M04")</x:f>
        <x:v>OPEN M04</x:v>
      </x:c>
      <x:c r="E103" t="n">
        <x:v>362</x:v>
      </x:c>
      <x:c r="F103" t="n">
        <x:v>363</x:v>
      </x:c>
      <x:c r="G103" t="n">
        <x:v>364</x:v>
      </x:c>
      <x:c r="H103" t="str">
        <x:v>U05 pp. 29-31</x:v>
      </x:c>
    </x:row>
    <x:row r="104" ht="42" customHeight="1">
      <x:c r="A104" t="str">
        <x:v>M05</x:v>
      </x:c>
      <x:c r="B104" t="str">
        <x:v>Gleicher-Beckhard-Harris and Dannemiller Change Formula</x:v>
      </x:c>
      <x:c r="C104" t="str">
        <x:v>M05 Change formula</x:v>
      </x:c>
      <x:c r="D104" t="str">
        <x:f>IFERROR(HYPERLINK("#'M05 Change formula'!A1","OPEN M05"),"OPEN M05")</x:f>
        <x:v>OPEN M05</x:v>
      </x:c>
      <x:c r="E104" t="n">
        <x:v>365</x:v>
      </x:c>
      <x:c r="F104" t="n">
        <x:v>366</x:v>
      </x:c>
      <x:c r="G104" t="n">
        <x:v>367</x:v>
      </x:c>
      <x:c r="H104" t="str">
        <x:v>U05 pp. 32-34</x:v>
      </x:c>
    </x:row>
    <x:row r="105" ht="42" customHeight="1">
      <x:c r="A105" t="str">
        <x:v>M06</x:v>
      </x:c>
      <x:c r="B105" t="str">
        <x:v>Kotter Eight-Step Process</x:v>
      </x:c>
      <x:c r="C105" t="str">
        <x:v>M06 Kotter review</x:v>
      </x:c>
      <x:c r="D105" t="str">
        <x:f>IFERROR(HYPERLINK("#'M06 Kotter review'!A1","OPEN M06"),"OPEN M06")</x:f>
        <x:v>OPEN M06</x:v>
      </x:c>
      <x:c r="E105" t="n">
        <x:v>368</x:v>
      </x:c>
      <x:c r="F105" t="n">
        <x:v>369</x:v>
      </x:c>
      <x:c r="G105" t="n">
        <x:v>370</x:v>
      </x:c>
      <x:c r="H105" t="str">
        <x:v>U05 pp. 35-37</x:v>
      </x:c>
    </x:row>
    <x:row r="106" ht="42" customHeight="1">
      <x:c r="A106" t="str">
        <x:v>M07</x:v>
      </x:c>
      <x:c r="B106" t="str">
        <x:v>Kotter Accelerate and Dual Operating System</x:v>
      </x:c>
      <x:c r="C106" t="str">
        <x:v>M07 Accelerate</x:v>
      </x:c>
      <x:c r="D106" t="str">
        <x:f>IFERROR(HYPERLINK("#'M07 Accelerate'!A1","OPEN M07"),"OPEN M07")</x:f>
        <x:v>OPEN M07</x:v>
      </x:c>
      <x:c r="E106" t="n">
        <x:v>371</x:v>
      </x:c>
      <x:c r="F106" t="n">
        <x:v>372</x:v>
      </x:c>
      <x:c r="G106" t="n">
        <x:v>373</x:v>
      </x:c>
      <x:c r="H106" t="str">
        <x:v>U05 pp. 38-40</x:v>
      </x:c>
    </x:row>
    <x:row r="107" ht="42" customHeight="1">
      <x:c r="A107" t="str">
        <x:v>M08</x:v>
      </x:c>
      <x:c r="B107" t="str">
        <x:v>Beer-Eisenstat-Spector Six-Step Critical Path</x:v>
      </x:c>
      <x:c r="C107" t="str">
        <x:v>M08 Critical path</x:v>
      </x:c>
      <x:c r="D107" t="str">
        <x:f>IFERROR(HYPERLINK("#'M08 Critical path'!A1","OPEN M08"),"OPEN M08")</x:f>
        <x:v>OPEN M08</x:v>
      </x:c>
      <x:c r="E107" t="n">
        <x:v>374</x:v>
      </x:c>
      <x:c r="F107" t="n">
        <x:v>375</x:v>
      </x:c>
      <x:c r="G107" t="n">
        <x:v>376</x:v>
      </x:c>
      <x:c r="H107" t="str">
        <x:v>U05 pp. 41-43</x:v>
      </x:c>
    </x:row>
    <x:row r="108" ht="42" customHeight="1">
      <x:c r="A108" t="str">
        <x:v>M09</x:v>
      </x:c>
      <x:c r="B108" t="str">
        <x:v>Pettigrew Context-Content-Process Framework</x:v>
      </x:c>
      <x:c r="C108" t="str">
        <x:v>M09 Context content process</x:v>
      </x:c>
      <x:c r="D108" t="str">
        <x:f>IFERROR(HYPERLINK("#'M09 Context content process'!A1","OPEN M09"),"OPEN M09")</x:f>
        <x:v>OPEN M09</x:v>
      </x:c>
      <x:c r="E108" t="n">
        <x:v>377</x:v>
      </x:c>
      <x:c r="F108" t="n">
        <x:v>378</x:v>
      </x:c>
      <x:c r="G108" t="n">
        <x:v>379</x:v>
      </x:c>
      <x:c r="H108" t="str">
        <x:v>U05 pp. 44-46</x:v>
      </x:c>
    </x:row>
    <x:row r="109" ht="42" customHeight="1">
      <x:c r="A109" t="str">
        <x:v>M10</x:v>
      </x:c>
      <x:c r="B109" t="str">
        <x:v>Nadler-Tushman Congruence Model</x:v>
      </x:c>
      <x:c r="C109" t="str">
        <x:v>M10 Congruence</x:v>
      </x:c>
      <x:c r="D109" t="str">
        <x:f>IFERROR(HYPERLINK("#'M10 Congruence'!A1","OPEN M10"),"OPEN M10")</x:f>
        <x:v>OPEN M10</x:v>
      </x:c>
      <x:c r="E109" t="n">
        <x:v>382</x:v>
      </x:c>
      <x:c r="F109" t="n">
        <x:v>383</x:v>
      </x:c>
      <x:c r="G109" t="n">
        <x:v>384</x:v>
      </x:c>
      <x:c r="H109" t="str">
        <x:v>U05 pp. 48-50</x:v>
      </x:c>
    </x:row>
    <x:row r="110" ht="42" customHeight="1">
      <x:c r="A110" t="str">
        <x:v>M11</x:v>
      </x:c>
      <x:c r="B110" t="str">
        <x:v>Burke-Litwin Model of Organisational Performance and Change</x:v>
      </x:c>
      <x:c r="C110" t="str">
        <x:v>M11 Burke Litwin</x:v>
      </x:c>
      <x:c r="D110" t="str">
        <x:f>IFERROR(HYPERLINK("#'M11 Burke Litwin'!A1","OPEN M11"),"OPEN M11")</x:f>
        <x:v>OPEN M11</x:v>
      </x:c>
      <x:c r="E110" t="n">
        <x:v>385</x:v>
      </x:c>
      <x:c r="F110" t="n">
        <x:v>386</x:v>
      </x:c>
      <x:c r="G110" t="n">
        <x:v>387</x:v>
      </x:c>
      <x:c r="H110" t="str">
        <x:v>U05 pp. 51-53</x:v>
      </x:c>
    </x:row>
    <x:row r="111" ht="42" customHeight="1">
      <x:c r="A111" t="str">
        <x:v>M12</x:v>
      </x:c>
      <x:c r="B111" t="str">
        <x:v>McKinsey 7-S Framework</x:v>
      </x:c>
      <x:c r="C111" t="str">
        <x:v>M12 Seven S</x:v>
      </x:c>
      <x:c r="D111" t="str">
        <x:f>IFERROR(HYPERLINK("#'M12 Seven S'!A1","OPEN M12"),"OPEN M12")</x:f>
        <x:v>OPEN M12</x:v>
      </x:c>
      <x:c r="E111" t="n">
        <x:v>388</x:v>
      </x:c>
      <x:c r="F111" t="n">
        <x:v>389</x:v>
      </x:c>
      <x:c r="G111" t="n">
        <x:v>390</x:v>
      </x:c>
      <x:c r="H111" t="str">
        <x:v>U05 pp. 54-56</x:v>
      </x:c>
    </x:row>
    <x:row r="112" ht="42" customHeight="1">
      <x:c r="A112" t="str">
        <x:v>M13</x:v>
      </x:c>
      <x:c r="B112" t="str">
        <x:v>Galbraith Star Model</x:v>
      </x:c>
      <x:c r="C112" t="str">
        <x:v>M13 Star model</x:v>
      </x:c>
      <x:c r="D112" t="str">
        <x:f>IFERROR(HYPERLINK("#'M13 Star model'!A1","OPEN M13"),"OPEN M13")</x:f>
        <x:v>OPEN M13</x:v>
      </x:c>
      <x:c r="E112" t="n">
        <x:v>391</x:v>
      </x:c>
      <x:c r="F112" t="n">
        <x:v>392</x:v>
      </x:c>
      <x:c r="G112" t="n">
        <x:v>393</x:v>
      </x:c>
      <x:c r="H112" t="str">
        <x:v>U05 pp. 57-59</x:v>
      </x:c>
    </x:row>
    <x:row r="113" ht="42" customHeight="1">
      <x:c r="A113" t="str">
        <x:v>M14</x:v>
      </x:c>
      <x:c r="B113" t="str">
        <x:v>Weisbord Six-Box Model</x:v>
      </x:c>
      <x:c r="C113" t="str">
        <x:v>M14 Six box</x:v>
      </x:c>
      <x:c r="D113" t="str">
        <x:f>IFERROR(HYPERLINK("#'M14 Six box'!A1","OPEN M14"),"OPEN M14")</x:f>
        <x:v>OPEN M14</x:v>
      </x:c>
      <x:c r="E113" t="n">
        <x:v>394</x:v>
      </x:c>
      <x:c r="F113" t="n">
        <x:v>395</x:v>
      </x:c>
      <x:c r="G113" t="n">
        <x:v>396</x:v>
      </x:c>
      <x:c r="H113" t="str">
        <x:v>U05 pp. 60-62</x:v>
      </x:c>
    </x:row>
    <x:row r="114" ht="42" customHeight="1">
      <x:c r="A114" t="str">
        <x:v>M15</x:v>
      </x:c>
      <x:c r="B114" t="str">
        <x:v>Leavitt Diamond</x:v>
      </x:c>
      <x:c r="C114" t="str">
        <x:v>M15 Leavitt</x:v>
      </x:c>
      <x:c r="D114" t="str">
        <x:f>IFERROR(HYPERLINK("#'M15 Leavitt'!A1","OPEN M15"),"OPEN M15")</x:f>
        <x:v>OPEN M15</x:v>
      </x:c>
      <x:c r="E114" t="n">
        <x:v>397</x:v>
      </x:c>
      <x:c r="F114" t="n">
        <x:v>398</x:v>
      </x:c>
      <x:c r="G114" t="n">
        <x:v>399</x:v>
      </x:c>
      <x:c r="H114" t="str">
        <x:v>U05 pp. 63-65</x:v>
      </x:c>
    </x:row>
    <x:row r="115" ht="42" customHeight="1">
      <x:c r="A115" t="str">
        <x:v>M16</x:v>
      </x:c>
      <x:c r="B115" t="str">
        <x:v>Sociotechnical Systems Theory</x:v>
      </x:c>
      <x:c r="C115" t="str">
        <x:v>M16 Sociotechnical</x:v>
      </x:c>
      <x:c r="D115" t="str">
        <x:f>IFERROR(HYPERLINK("#'M16 Sociotechnical'!A1","OPEN M16"),"OPEN M16")</x:f>
        <x:v>OPEN M16</x:v>
      </x:c>
      <x:c r="E115" t="n">
        <x:v>400</x:v>
      </x:c>
      <x:c r="F115" t="n">
        <x:v>401</x:v>
      </x:c>
      <x:c r="G115" t="n">
        <x:v>402</x:v>
      </x:c>
      <x:c r="H115" t="str">
        <x:v>U05 pp. 66-68</x:v>
      </x:c>
    </x:row>
    <x:row r="116" ht="42" customHeight="1">
      <x:c r="A116" t="str">
        <x:v>M17</x:v>
      </x:c>
      <x:c r="B116" t="str">
        <x:v>Soft Systems Methodology</x:v>
      </x:c>
      <x:c r="C116" t="str">
        <x:v>M17 Soft systems</x:v>
      </x:c>
      <x:c r="D116" t="str">
        <x:f>IFERROR(HYPERLINK("#'M17 Soft systems'!A1","OPEN M17"),"OPEN M17")</x:f>
        <x:v>OPEN M17</x:v>
      </x:c>
      <x:c r="E116" t="n">
        <x:v>403</x:v>
      </x:c>
      <x:c r="F116" t="n">
        <x:v>404</x:v>
      </x:c>
      <x:c r="G116" t="n">
        <x:v>405</x:v>
      </x:c>
      <x:c r="H116" t="str">
        <x:v>U05 pp. 69-71</x:v>
      </x:c>
    </x:row>
    <x:row r="117" ht="42" customHeight="1">
      <x:c r="A117" t="str">
        <x:v>M18</x:v>
      </x:c>
      <x:c r="B117" t="str">
        <x:v>Bridges Transition Model</x:v>
      </x:c>
      <x:c r="C117" t="str">
        <x:v>M18 Bridges</x:v>
      </x:c>
      <x:c r="D117" t="str">
        <x:f>IFERROR(HYPERLINK("#'M18 Bridges'!A1","OPEN M18"),"OPEN M18")</x:f>
        <x:v>OPEN M18</x:v>
      </x:c>
      <x:c r="E117" t="n">
        <x:v>408</x:v>
      </x:c>
      <x:c r="F117" t="n">
        <x:v>409</x:v>
      </x:c>
      <x:c r="G117" t="n">
        <x:v>410</x:v>
      </x:c>
      <x:c r="H117" t="str">
        <x:v>U05 pp. 73-75</x:v>
      </x:c>
    </x:row>
    <x:row r="118" ht="42" customHeight="1">
      <x:c r="A118" t="str">
        <x:v>M19</x:v>
      </x:c>
      <x:c r="B118" t="str">
        <x:v>Kübler-Ross Change Curve: Organisational Adaptation</x:v>
      </x:c>
      <x:c r="C118" t="str">
        <x:v>M19 Change curve caution</x:v>
      </x:c>
      <x:c r="D118" t="str">
        <x:f>IFERROR(HYPERLINK("#'M19 Change curve caution'!A1","OPEN M19"),"OPEN M19")</x:f>
        <x:v>OPEN M19</x:v>
      </x:c>
      <x:c r="E118" t="n">
        <x:v>411</x:v>
      </x:c>
      <x:c r="F118" t="n">
        <x:v>412</x:v>
      </x:c>
      <x:c r="G118" t="n">
        <x:v>413</x:v>
      </x:c>
      <x:c r="H118" t="str">
        <x:v>U05 pp. 76-78</x:v>
      </x:c>
    </x:row>
    <x:row r="119" ht="42" customHeight="1">
      <x:c r="A119" t="str">
        <x:v>M20</x:v>
      </x:c>
      <x:c r="B119" t="str">
        <x:v>Satir Change Model: Organisational Adaptation</x:v>
      </x:c>
      <x:c r="C119" t="str">
        <x:v>M20 Satir</x:v>
      </x:c>
      <x:c r="D119" t="str">
        <x:f>IFERROR(HYPERLINK("#'M20 Satir'!A1","OPEN M20"),"OPEN M20")</x:f>
        <x:v>OPEN M20</x:v>
      </x:c>
      <x:c r="E119" t="n">
        <x:v>414</x:v>
      </x:c>
      <x:c r="F119" t="n">
        <x:v>415</x:v>
      </x:c>
      <x:c r="G119" t="n">
        <x:v>416</x:v>
      </x:c>
      <x:c r="H119" t="str">
        <x:v>U05 pp. 79-81</x:v>
      </x:c>
    </x:row>
    <x:row r="120" ht="42" customHeight="1">
      <x:c r="A120" t="str">
        <x:v>M21</x:v>
      </x:c>
      <x:c r="B120" t="str">
        <x:v>Transtheoretical Model of Behaviour Change</x:v>
      </x:c>
      <x:c r="C120" t="str">
        <x:v>M21 Behaviour stages</x:v>
      </x:c>
      <x:c r="D120" t="str">
        <x:f>IFERROR(HYPERLINK("#'M21 Behaviour stages'!A1","OPEN M21"),"OPEN M21")</x:f>
        <x:v>OPEN M21</x:v>
      </x:c>
      <x:c r="E120" t="n">
        <x:v>417</x:v>
      </x:c>
      <x:c r="F120" t="n">
        <x:v>418</x:v>
      </x:c>
      <x:c r="G120" t="n">
        <x:v>419</x:v>
      </x:c>
      <x:c r="H120" t="str">
        <x:v>U05 pp. 82-84</x:v>
      </x:c>
    </x:row>
    <x:row r="121" ht="42" customHeight="1">
      <x:c r="A121" t="str">
        <x:v>M22</x:v>
      </x:c>
      <x:c r="B121" t="str">
        <x:v>Prosci ADKAR Model</x:v>
      </x:c>
      <x:c r="C121" t="str">
        <x:v>M22 ADKAR</x:v>
      </x:c>
      <x:c r="D121" t="str">
        <x:f>IFERROR(HYPERLINK("#'M22 ADKAR'!A1","OPEN M22"),"OPEN M22")</x:f>
        <x:v>OPEN M22</x:v>
      </x:c>
      <x:c r="E121" t="n">
        <x:v>420</x:v>
      </x:c>
      <x:c r="F121" t="n">
        <x:v>421</x:v>
      </x:c>
      <x:c r="G121" t="n">
        <x:v>422</x:v>
      </x:c>
      <x:c r="H121" t="str">
        <x:v>U05 pp. 85-87</x:v>
      </x:c>
    </x:row>
    <x:row r="122" ht="42" customHeight="1">
      <x:c r="A122" t="str">
        <x:v>M23</x:v>
      </x:c>
      <x:c r="B122" t="str">
        <x:v>COM-B Model and Behaviour Change Wheel</x:v>
      </x:c>
      <x:c r="C122" t="str">
        <x:v>M23 COM B</x:v>
      </x:c>
      <x:c r="D122" t="str">
        <x:f>IFERROR(HYPERLINK("#'M23 COM B'!A1","OPEN M23"),"OPEN M23")</x:f>
        <x:v>OPEN M23</x:v>
      </x:c>
      <x:c r="E122" t="n">
        <x:v>423</x:v>
      </x:c>
      <x:c r="F122" t="n">
        <x:v>424</x:v>
      </x:c>
      <x:c r="G122" t="n">
        <x:v>425</x:v>
      </x:c>
      <x:c r="H122" t="str">
        <x:v>U05 pp. 88-90</x:v>
      </x:c>
    </x:row>
    <x:row r="123" ht="42" customHeight="1">
      <x:c r="A123" t="str">
        <x:v>M24</x:v>
      </x:c>
      <x:c r="B123" t="str">
        <x:v>Immunity to Change</x:v>
      </x:c>
      <x:c r="C123" t="str">
        <x:v>M24 Immunity reflection</x:v>
      </x:c>
      <x:c r="D123" t="str">
        <x:f>IFERROR(HYPERLINK("#'M24 Immunity reflection'!A1","OPEN M24"),"OPEN M24")</x:f>
        <x:v>OPEN M24</x:v>
      </x:c>
      <x:c r="E123" t="n">
        <x:v>426</x:v>
      </x:c>
      <x:c r="F123" t="n">
        <x:v>427</x:v>
      </x:c>
      <x:c r="G123" t="n">
        <x:v>428</x:v>
      </x:c>
      <x:c r="H123" t="str">
        <x:v>U05 pp. 91-93</x:v>
      </x:c>
    </x:row>
    <x:row r="124" ht="42" customHeight="1">
      <x:c r="A124" t="str">
        <x:v>M25</x:v>
      </x:c>
      <x:c r="B124" t="str">
        <x:v>Armenakis-Harris-Mossholder Readiness and Change Beliefs</x:v>
      </x:c>
      <x:c r="C124" t="str">
        <x:v>M25 Change beliefs</x:v>
      </x:c>
      <x:c r="D124" t="str">
        <x:f>IFERROR(HYPERLINK("#'M25 Change beliefs'!A1","OPEN M25"),"OPEN M25")</x:f>
        <x:v>OPEN M25</x:v>
      </x:c>
      <x:c r="E124" t="n">
        <x:v>429</x:v>
      </x:c>
      <x:c r="F124" t="n">
        <x:v>430</x:v>
      </x:c>
      <x:c r="G124" t="n">
        <x:v>431</x:v>
      </x:c>
      <x:c r="H124" t="str">
        <x:v>U05 pp. 94-96</x:v>
      </x:c>
    </x:row>
    <x:row r="125" ht="42" customHeight="1">
      <x:c r="A125" t="str">
        <x:v>M26</x:v>
      </x:c>
      <x:c r="B125" t="str">
        <x:v>Weiner's Theory of Organizational Readiness for Change</x:v>
      </x:c>
      <x:c r="C125" t="str">
        <x:v>M26 Collective readiness</x:v>
      </x:c>
      <x:c r="D125" t="str">
        <x:f>IFERROR(HYPERLINK("#'M26 Collective readiness'!A1","OPEN M26"),"OPEN M26")</x:f>
        <x:v>OPEN M26</x:v>
      </x:c>
      <x:c r="E125" t="n">
        <x:v>432</x:v>
      </x:c>
      <x:c r="F125" t="n">
        <x:v>433</x:v>
      </x:c>
      <x:c r="G125" t="n">
        <x:v>434</x:v>
      </x:c>
      <x:c r="H125" t="str">
        <x:v>U05 pp. 97-99</x:v>
      </x:c>
    </x:row>
    <x:row r="126" ht="42" customHeight="1">
      <x:c r="A126" t="str">
        <x:v>M27</x:v>
      </x:c>
      <x:c r="B126" t="str">
        <x:v>Piderit's Multidimensional View of Resistance and Ambivalence</x:v>
      </x:c>
      <x:c r="C126" t="str">
        <x:v>M27 Ambivalence</x:v>
      </x:c>
      <x:c r="D126" t="str">
        <x:f>IFERROR(HYPERLINK("#'M27 Ambivalence'!A1","OPEN M27"),"OPEN M27")</x:f>
        <x:v>OPEN M27</x:v>
      </x:c>
      <x:c r="E126" t="n">
        <x:v>435</x:v>
      </x:c>
      <x:c r="F126" t="n">
        <x:v>436</x:v>
      </x:c>
      <x:c r="G126" t="n">
        <x:v>437</x:v>
      </x:c>
      <x:c r="H126" t="str">
        <x:v>U05 pp. 100-102</x:v>
      </x:c>
    </x:row>
    <x:row r="127" ht="42" customHeight="1">
      <x:c r="A127" t="str">
        <x:v>M28</x:v>
      </x:c>
      <x:c r="B127" t="str">
        <x:v>Schein's Three Levels of Organizational Culture</x:v>
      </x:c>
      <x:c r="C127" t="str">
        <x:v>M28 Culture levels</x:v>
      </x:c>
      <x:c r="D127" t="str">
        <x:f>IFERROR(HYPERLINK("#'M28 Culture levels'!A1","OPEN M28"),"OPEN M28")</x:f>
        <x:v>OPEN M28</x:v>
      </x:c>
      <x:c r="E127" t="n">
        <x:v>440</x:v>
      </x:c>
      <x:c r="F127" t="n">
        <x:v>441</x:v>
      </x:c>
      <x:c r="G127" t="n">
        <x:v>442</x:v>
      </x:c>
      <x:c r="H127" t="str">
        <x:v>U05 pp. 104-106</x:v>
      </x:c>
    </x:row>
    <x:row r="128" ht="42" customHeight="1">
      <x:c r="A128" t="str">
        <x:v>M29</x:v>
      </x:c>
      <x:c r="B128" t="str">
        <x:v>Competing Values Framework and Organizational Culture Assessment Instrument</x:v>
      </x:c>
      <x:c r="C128" t="str">
        <x:v>M29 Competing values</x:v>
      </x:c>
      <x:c r="D128" t="str">
        <x:f>IFERROR(HYPERLINK("#'M29 Competing values'!A1","OPEN M29"),"OPEN M29")</x:f>
        <x:v>OPEN M29</x:v>
      </x:c>
      <x:c r="E128" t="n">
        <x:v>443</x:v>
      </x:c>
      <x:c r="F128" t="n">
        <x:v>444</x:v>
      </x:c>
      <x:c r="G128" t="n">
        <x:v>445</x:v>
      </x:c>
      <x:c r="H128" t="str">
        <x:v>U05 pp. 107-109</x:v>
      </x:c>
    </x:row>
    <x:row r="129" ht="42" customHeight="1">
      <x:c r="A129" t="str">
        <x:v>M30</x:v>
      </x:c>
      <x:c r="B129" t="str">
        <x:v>Johnson and Scholes' Cultural Web</x:v>
      </x:c>
      <x:c r="C129" t="str">
        <x:v>M30 Cultural web</x:v>
      </x:c>
      <x:c r="D129" t="str">
        <x:f>IFERROR(HYPERLINK("#'M30 Cultural web'!A1","OPEN M30"),"OPEN M30")</x:f>
        <x:v>OPEN M30</x:v>
      </x:c>
      <x:c r="E129" t="n">
        <x:v>446</x:v>
      </x:c>
      <x:c r="F129" t="n">
        <x:v>447</x:v>
      </x:c>
      <x:c r="G129" t="n">
        <x:v>448</x:v>
      </x:c>
      <x:c r="H129" t="str">
        <x:v>U05 pp. 110-112</x:v>
      </x:c>
    </x:row>
    <x:row r="130" ht="42" customHeight="1">
      <x:c r="A130" t="str">
        <x:v>M31</x:v>
      </x:c>
      <x:c r="B130" t="str">
        <x:v>Senge's Five Disciplines of the Learning Organization</x:v>
      </x:c>
      <x:c r="C130" t="str">
        <x:v>M31 Learning organisation</x:v>
      </x:c>
      <x:c r="D130" t="str">
        <x:f>IFERROR(HYPERLINK("#'M31 Learning organisation'!A1","OPEN M31"),"OPEN M31")</x:f>
        <x:v>OPEN M31</x:v>
      </x:c>
      <x:c r="E130" t="n">
        <x:v>449</x:v>
      </x:c>
      <x:c r="F130" t="n">
        <x:v>450</x:v>
      </x:c>
      <x:c r="G130" t="n">
        <x:v>451</x:v>
      </x:c>
      <x:c r="H130" t="str">
        <x:v>U05 pp. 113-115</x:v>
      </x:c>
    </x:row>
    <x:row r="131" ht="42" customHeight="1">
      <x:c r="A131" t="str">
        <x:v>M32</x:v>
      </x:c>
      <x:c r="B131" t="str">
        <x:v>Argyris and Schön's Single- and Double-Loop Learning</x:v>
      </x:c>
      <x:c r="C131" t="str">
        <x:v>M32 Learning loops</x:v>
      </x:c>
      <x:c r="D131" t="str">
        <x:f>IFERROR(HYPERLINK("#'M32 Learning loops'!A1","OPEN M32"),"OPEN M32")</x:f>
        <x:v>OPEN M32</x:v>
      </x:c>
      <x:c r="E131" t="n">
        <x:v>452</x:v>
      </x:c>
      <x:c r="F131" t="n">
        <x:v>453</x:v>
      </x:c>
      <x:c r="G131" t="n">
        <x:v>454</x:v>
      </x:c>
      <x:c r="H131" t="str">
        <x:v>U05 pp. 116-118</x:v>
      </x:c>
    </x:row>
    <x:row r="132" ht="42" customHeight="1">
      <x:c r="A132" t="str">
        <x:v>M33</x:v>
      </x:c>
      <x:c r="B132" t="str">
        <x:v>Appreciative Inquiry</x:v>
      </x:c>
      <x:c r="C132" t="str">
        <x:v>M33 Appreciative inquiry</x:v>
      </x:c>
      <x:c r="D132" t="str">
        <x:f>IFERROR(HYPERLINK("#'M33 Appreciative inquiry'!A1","OPEN M33"),"OPEN M33")</x:f>
        <x:v>OPEN M33</x:v>
      </x:c>
      <x:c r="E132" t="n">
        <x:v>455</x:v>
      </x:c>
      <x:c r="F132" t="n">
        <x:v>456</x:v>
      </x:c>
      <x:c r="G132" t="n">
        <x:v>457</x:v>
      </x:c>
      <x:c r="H132" t="str">
        <x:v>U05 pp. 119-121</x:v>
      </x:c>
    </x:row>
    <x:row r="133" ht="42" customHeight="1">
      <x:c r="A133" t="str">
        <x:v>M34</x:v>
      </x:c>
      <x:c r="B133" t="str">
        <x:v>Dialogic Organization Development</x:v>
      </x:c>
      <x:c r="C133" t="str">
        <x:v>M34 Dialogic OD</x:v>
      </x:c>
      <x:c r="D133" t="str">
        <x:f>IFERROR(HYPERLINK("#'M34 Dialogic OD'!A1","OPEN M34"),"OPEN M34")</x:f>
        <x:v>OPEN M34</x:v>
      </x:c>
      <x:c r="E133" t="n">
        <x:v>458</x:v>
      </x:c>
      <x:c r="F133" t="n">
        <x:v>459</x:v>
      </x:c>
      <x:c r="G133" t="n">
        <x:v>460</x:v>
      </x:c>
      <x:c r="H133" t="str">
        <x:v>U05 pp. 122-124</x:v>
      </x:c>
    </x:row>
    <x:row r="134" ht="42" customHeight="1">
      <x:c r="A134" t="str">
        <x:v>M35</x:v>
      </x:c>
      <x:c r="B134" t="str">
        <x:v>Rogers' Diffusion of Innovations</x:v>
      </x:c>
      <x:c r="C134" t="str">
        <x:v>M35 Diffusion</x:v>
      </x:c>
      <x:c r="D134" t="str">
        <x:f>IFERROR(HYPERLINK("#'M35 Diffusion'!A1","OPEN M35"),"OPEN M35")</x:f>
        <x:v>OPEN M35</x:v>
      </x:c>
      <x:c r="E134" t="n">
        <x:v>463</x:v>
      </x:c>
      <x:c r="F134" t="n">
        <x:v>464</x:v>
      </x:c>
      <x:c r="G134" t="n">
        <x:v>465</x:v>
      </x:c>
      <x:c r="H134" t="str">
        <x:v>U05 pp. 126-128</x:v>
      </x:c>
    </x:row>
    <x:row r="135" ht="42" customHeight="1">
      <x:c r="A135" t="str">
        <x:v>M36</x:v>
      </x:c>
      <x:c r="B135" t="str">
        <x:v>Technology Acceptance Model</x:v>
      </x:c>
      <x:c r="C135" t="str">
        <x:v>M36 Technology acceptance</x:v>
      </x:c>
      <x:c r="D135" t="str">
        <x:f>IFERROR(HYPERLINK("#'M36 Technology acceptance'!A1","OPEN M36"),"OPEN M36")</x:f>
        <x:v>OPEN M36</x:v>
      </x:c>
      <x:c r="E135" t="n">
        <x:v>466</x:v>
      </x:c>
      <x:c r="F135" t="n">
        <x:v>467</x:v>
      </x:c>
      <x:c r="G135" t="n">
        <x:v>468</x:v>
      </x:c>
      <x:c r="H135" t="str">
        <x:v>U05 pp. 129-131</x:v>
      </x:c>
    </x:row>
    <x:row r="136" ht="42" customHeight="1">
      <x:c r="A136" t="str">
        <x:v>M37</x:v>
      </x:c>
      <x:c r="B136" t="str">
        <x:v>Unified Theory of Acceptance and Use of Technology</x:v>
      </x:c>
      <x:c r="C136" t="str">
        <x:v>M37 UTAUT</x:v>
      </x:c>
      <x:c r="D136" t="str">
        <x:f>IFERROR(HYPERLINK("#'M37 UTAUT'!A1","OPEN M37"),"OPEN M37")</x:f>
        <x:v>OPEN M37</x:v>
      </x:c>
      <x:c r="E136" t="n">
        <x:v>469</x:v>
      </x:c>
      <x:c r="F136" t="n">
        <x:v>470</x:v>
      </x:c>
      <x:c r="G136" t="n">
        <x:v>471</x:v>
      </x:c>
      <x:c r="H136" t="str">
        <x:v>U05 pp. 132-134</x:v>
      </x:c>
    </x:row>
    <x:row r="137" ht="42" customHeight="1">
      <x:c r="A137" t="str">
        <x:v>M38</x:v>
      </x:c>
      <x:c r="B137" t="str">
        <x:v>Crossing the Chasm</x:v>
      </x:c>
      <x:c r="C137" t="str">
        <x:v>M38 Adoption segments</x:v>
      </x:c>
      <x:c r="D137" t="str">
        <x:f>IFERROR(HYPERLINK("#'M38 Adoption segments'!A1","OPEN M38"),"OPEN M38")</x:f>
        <x:v>OPEN M38</x:v>
      </x:c>
      <x:c r="E137" t="n">
        <x:v>472</x:v>
      </x:c>
      <x:c r="F137" t="n">
        <x:v>473</x:v>
      </x:c>
      <x:c r="G137" t="n">
        <x:v>474</x:v>
      </x:c>
      <x:c r="H137" t="str">
        <x:v>U05 pp. 135-137</x:v>
      </x:c>
    </x:row>
    <x:row r="138" ht="42" customHeight="1">
      <x:c r="A138" t="str">
        <x:v>M39</x:v>
      </x:c>
      <x:c r="B138" t="str">
        <x:v>Complex Adaptive Systems Perspective on Organizational Change</x:v>
      </x:c>
      <x:c r="C138" t="str">
        <x:v>M39 Adaptive systems</x:v>
      </x:c>
      <x:c r="D138" t="str">
        <x:f>IFERROR(HYPERLINK("#'M39 Adaptive systems'!A1","OPEN M39"),"OPEN M39")</x:f>
        <x:v>OPEN M39</x:v>
      </x:c>
      <x:c r="E138" t="n">
        <x:v>477</x:v>
      </x:c>
      <x:c r="F138" t="n">
        <x:v>478</x:v>
      </x:c>
      <x:c r="G138" t="n">
        <x:v>479</x:v>
      </x:c>
      <x:c r="H138" t="str">
        <x:v>U05 pp. 139-141</x:v>
      </x:c>
    </x:row>
    <x:row r="139" ht="42" customHeight="1">
      <x:c r="A139" t="str">
        <x:v>M40</x:v>
      </x:c>
      <x:c r="B139" t="str">
        <x:v>Cynefin Framework</x:v>
      </x:c>
      <x:c r="C139" t="str">
        <x:v>M40 Cynefin</x:v>
      </x:c>
      <x:c r="D139" t="str">
        <x:f>IFERROR(HYPERLINK("#'M40 Cynefin'!A1","OPEN M40"),"OPEN M40")</x:f>
        <x:v>OPEN M40</x:v>
      </x:c>
      <x:c r="E139" t="n">
        <x:v>480</x:v>
      </x:c>
      <x:c r="F139" t="n">
        <x:v>481</x:v>
      </x:c>
      <x:c r="G139" t="n">
        <x:v>482</x:v>
      </x:c>
      <x:c r="H139" t="str">
        <x:v>U05 pp. 142-144</x:v>
      </x:c>
    </x:row>
    <x:row r="140" ht="42" customHeight="1">
      <x:c r="A140" t="str">
        <x:v>M41</x:v>
      </x:c>
      <x:c r="B140" t="str">
        <x:v>Adaptive Leadership</x:v>
      </x:c>
      <x:c r="C140" t="str">
        <x:v>M41 Adaptive leadership</x:v>
      </x:c>
      <x:c r="D140" t="str">
        <x:f>IFERROR(HYPERLINK("#'M41 Adaptive leadership'!A1","OPEN M41"),"OPEN M41")</x:f>
        <x:v>OPEN M41</x:v>
      </x:c>
      <x:c r="E140" t="n">
        <x:v>483</x:v>
      </x:c>
      <x:c r="F140" t="n">
        <x:v>484</x:v>
      </x:c>
      <x:c r="G140" t="n">
        <x:v>485</x:v>
      </x:c>
      <x:c r="H140" t="str">
        <x:v>U05 pp. 145-147</x:v>
      </x:c>
    </x:row>
    <x:row r="141" ht="42" customHeight="1">
      <x:c r="A141" t="str">
        <x:v>M42</x:v>
      </x:c>
      <x:c r="B141" t="str">
        <x:v>Theory U</x:v>
      </x:c>
      <x:c r="C141" t="str">
        <x:v>M42 Theory U</x:v>
      </x:c>
      <x:c r="D141" t="str">
        <x:f>IFERROR(HYPERLINK("#'M42 Theory U'!A1","OPEN M42"),"OPEN M42")</x:f>
        <x:v>OPEN M42</x:v>
      </x:c>
      <x:c r="E141" t="n">
        <x:v>486</x:v>
      </x:c>
      <x:c r="F141" t="n">
        <x:v>487</x:v>
      </x:c>
      <x:c r="G141" t="n">
        <x:v>488</x:v>
      </x:c>
      <x:c r="H141" t="str">
        <x:v>U05 pp. 148-150</x:v>
      </x:c>
    </x:row>
    <x:row r="142" ht="42" customHeight="1">
      <x:c r="A142" t="str">
        <x:v>M43</x:v>
      </x:c>
      <x:c r="B142" t="str">
        <x:v>Lean Change Management</x:v>
      </x:c>
      <x:c r="C142" t="str">
        <x:v>M43 Lean change</x:v>
      </x:c>
      <x:c r="D142" t="str">
        <x:f>IFERROR(HYPERLINK("#'M43 Lean change'!A1","OPEN M43"),"OPEN M43")</x:f>
        <x:v>OPEN M43</x:v>
      </x:c>
      <x:c r="E142" t="n">
        <x:v>489</x:v>
      </x:c>
      <x:c r="F142" t="n">
        <x:v>490</x:v>
      </x:c>
      <x:c r="G142" t="n">
        <x:v>491</x:v>
      </x:c>
      <x:c r="H142" t="str">
        <x:v>U05 pp. 151-153</x:v>
      </x:c>
    </x:row>
    <x:row r="143" ht="42" customHeight="1">
      <x:c r="A143" t="str">
        <x:v>M44</x:v>
      </x:c>
      <x:c r="B143" t="str">
        <x:v>Consolidated Framework for Implementation Research</x:v>
      </x:c>
      <x:c r="C143" t="str">
        <x:v>M44 CFIR</x:v>
      </x:c>
      <x:c r="D143" t="str">
        <x:f>IFERROR(HYPERLINK("#'M44 CFIR'!A1","OPEN M44"),"OPEN M44")</x:f>
        <x:v>OPEN M44</x:v>
      </x:c>
      <x:c r="E143" t="n">
        <x:v>494</x:v>
      </x:c>
      <x:c r="F143" t="n">
        <x:v>495</x:v>
      </x:c>
      <x:c r="G143" t="n">
        <x:v>496</x:v>
      </x:c>
      <x:c r="H143" t="str">
        <x:v>U05 pp. 155-157</x:v>
      </x:c>
    </x:row>
    <x:row r="144" ht="42" customHeight="1">
      <x:c r="A144" t="str">
        <x:v>M45</x:v>
      </x:c>
      <x:c r="B144" t="str">
        <x:v>Integrated Promoting Action on Research Implementation in Health Services Framework</x:v>
      </x:c>
      <x:c r="C144" t="str">
        <x:v>M45 iPARIHS</x:v>
      </x:c>
      <x:c r="D144" t="str">
        <x:f>IFERROR(HYPERLINK("#'M45 iPARIHS'!A1","OPEN M45"),"OPEN M45")</x:f>
        <x:v>OPEN M45</x:v>
      </x:c>
      <x:c r="E144" t="n">
        <x:v>497</x:v>
      </x:c>
      <x:c r="F144" t="n">
        <x:v>498</x:v>
      </x:c>
      <x:c r="G144" t="n">
        <x:v>499</x:v>
      </x:c>
      <x:c r="H144" t="str">
        <x:v>U05 pp. 158-160</x:v>
      </x:c>
    </x:row>
    <x:row r="145" ht="42" customHeight="1">
      <x:c r="A145" t="str">
        <x:v>M46</x:v>
      </x:c>
      <x:c r="B145" t="str">
        <x:v>RE-AIM Planning and Evaluation Framework</x:v>
      </x:c>
      <x:c r="C145" t="str">
        <x:v>M46 RE AIM</x:v>
      </x:c>
      <x:c r="D145" t="str">
        <x:f>IFERROR(HYPERLINK("#'M46 RE AIM'!A1","OPEN M46"),"OPEN M46")</x:f>
        <x:v>OPEN M46</x:v>
      </x:c>
      <x:c r="E145" t="n">
        <x:v>500</x:v>
      </x:c>
      <x:c r="F145" t="n">
        <x:v>501</x:v>
      </x:c>
      <x:c r="G145" t="n">
        <x:v>502</x:v>
      </x:c>
      <x:c r="H145" t="str">
        <x:v>U05 pp. 161-163</x:v>
      </x:c>
    </x:row>
    <x:row r="146" ht="42" customHeight="1">
      <x:c r="A146" t="str">
        <x:v>M47</x:v>
      </x:c>
      <x:c r="B146" t="str">
        <x:v>Exploration, Preparation, Implementation, Sustainment Framework</x:v>
      </x:c>
      <x:c r="C146" t="str">
        <x:v>M47 EPIS</x:v>
      </x:c>
      <x:c r="D146" t="str">
        <x:f>IFERROR(HYPERLINK("#'M47 EPIS'!A1","OPEN M47"),"OPEN M47")</x:f>
        <x:v>OPEN M47</x:v>
      </x:c>
      <x:c r="E146" t="n">
        <x:v>503</x:v>
      </x:c>
      <x:c r="F146" t="n">
        <x:v>504</x:v>
      </x:c>
      <x:c r="G146" t="n">
        <x:v>505</x:v>
      </x:c>
      <x:c r="H146" t="str">
        <x:v>U05 pp. 164-166</x:v>
      </x:c>
    </x:row>
    <x:row r="147" ht="42" customHeight="1">
      <x:c r="A147" t="str">
        <x:v>M48</x:v>
      </x:c>
      <x:c r="B147" t="str">
        <x:v>Normalization Process Theory</x:v>
      </x:c>
      <x:c r="C147" t="str">
        <x:v>M48 Normalisation</x:v>
      </x:c>
      <x:c r="D147" t="str">
        <x:f>IFERROR(HYPERLINK("#'M48 Normalisation'!A1","OPEN M48"),"OPEN M48")</x:f>
        <x:v>OPEN M48</x:v>
      </x:c>
      <x:c r="E147" t="n">
        <x:v>506</x:v>
      </x:c>
      <x:c r="F147" t="n">
        <x:v>507</x:v>
      </x:c>
      <x:c r="G147" t="n">
        <x:v>508</x:v>
      </x:c>
      <x:c r="H147" t="str">
        <x:v>U05 pp. 167-169</x:v>
      </x:c>
    </x:row>
    <x:row r="148" ht="42" customHeight="1">
      <x:c r="A148" t="str">
        <x:v>M49</x:v>
      </x:c>
      <x:c r="B148" t="str">
        <x:v>Knowledge-to-Action Framework</x:v>
      </x:c>
      <x:c r="C148" t="str">
        <x:v>M49 Knowledge to action</x:v>
      </x:c>
      <x:c r="D148" t="str">
        <x:f>IFERROR(HYPERLINK("#'M49 Knowledge to action'!A1","OPEN M49"),"OPEN M49")</x:f>
        <x:v>OPEN M49</x:v>
      </x:c>
      <x:c r="E148" t="n">
        <x:v>509</x:v>
      </x:c>
      <x:c r="F148" t="n">
        <x:v>510</x:v>
      </x:c>
      <x:c r="G148" t="n">
        <x:v>511</x:v>
      </x:c>
      <x:c r="H148" t="str">
        <x:v>U05 pp. 170-172</x:v>
      </x:c>
    </x:row>
    <x:row r="149" ht="42" customHeight="1">
      <x:c r="A149" t="str">
        <x:v>M50</x:v>
      </x:c>
      <x:c r="B149" t="str">
        <x:v>Model for Improvement and Plan-Do-Study-Act Cycles</x:v>
      </x:c>
      <x:c r="C149" t="str">
        <x:v>M50 PDSA</x:v>
      </x:c>
      <x:c r="D149" t="str">
        <x:f>IFERROR(HYPERLINK("#'M50 PDSA'!A1","OPEN M50"),"OPEN M50")</x:f>
        <x:v>OPEN M50</x:v>
      </x:c>
      <x:c r="E149" t="n">
        <x:v>512</x:v>
      </x:c>
      <x:c r="F149" t="n">
        <x:v>513</x:v>
      </x:c>
      <x:c r="G149" t="n">
        <x:v>514</x:v>
      </x:c>
      <x:c r="H149" t="str">
        <x:v>U05 pp. 173-175</x:v>
      </x:c>
    </x:row>
    <x:row r="150" ht="42" customHeight="1">
      <x:c r="A150" t="str">
        <x:v>R01</x:v>
      </x:c>
      <x:c r="B150" t="str">
        <x:v>4C readiness commissioning brief</x:v>
      </x:c>
      <x:c r="C150" t="str">
        <x:v>R01 Readiness brief</x:v>
      </x:c>
      <x:c r="D150" t="str">
        <x:f>IFERROR(HYPERLINK("#'R01 Readiness brief'!A1","OPEN R01"),"OPEN R01")</x:f>
        <x:v>OPEN R01</x:v>
      </x:c>
      <x:c r="E150" t="n">
        <x:v>518</x:v>
      </x:c>
      <x:c r="F150" t="n">
        <x:v>519</x:v>
      </x:c>
      <x:c r="G150" t="n">
        <x:v>520</x:v>
      </x:c>
      <x:c r="H150" t="str">
        <x:v>U04 pp. 5, 18, 35-40</x:v>
      </x:c>
    </x:row>
    <x:row r="151" ht="42" customHeight="1">
      <x:c r="A151" t="str">
        <x:v>R02</x:v>
      </x:c>
      <x:c r="B151" t="str">
        <x:v>Readiness interview and evidence protocol</x:v>
      </x:c>
      <x:c r="C151" t="str">
        <x:v>R02 Readiness interviews</x:v>
      </x:c>
      <x:c r="D151" t="str">
        <x:f>IFERROR(HYPERLINK("#'R02 Readiness interviews'!A1","OPEN R02"),"OPEN R02")</x:f>
        <x:v>OPEN R02</x:v>
      </x:c>
      <x:c r="E151" t="n">
        <x:v>521</x:v>
      </x:c>
      <x:c r="F151" t="n">
        <x:v>522</x:v>
      </x:c>
      <x:c r="G151" t="n">
        <x:v>523</x:v>
      </x:c>
      <x:c r="H151" t="str">
        <x:v>U04 pp. 41-46, 109-112</x:v>
      </x:c>
    </x:row>
    <x:row r="152" ht="42" customHeight="1">
      <x:c r="A152" t="str">
        <x:v>R03</x:v>
      </x:c>
      <x:c r="B152" t="str">
        <x:v>4C illustrative questionnaire: structured version</x:v>
      </x:c>
      <x:c r="C152" t="str">
        <x:v>R03 4C structured survey</x:v>
      </x:c>
      <x:c r="D152" t="str">
        <x:f>IFERROR(HYPERLINK("#'R03 4C structured survey'!A1","OPEN R03"),"OPEN R03")</x:f>
        <x:v>OPEN R03</x:v>
      </x:c>
      <x:c r="E152" t="n">
        <x:v>524</x:v>
      </x:c>
      <x:c r="F152" t="n">
        <x:v>525</x:v>
      </x:c>
      <x:c r="G152" t="n">
        <x:v>526</x:v>
      </x:c>
      <x:c r="H152" t="str">
        <x:v>U04 pp. 118-120</x:v>
      </x:c>
    </x:row>
    <x:row r="153" ht="42" customHeight="1">
      <x:c r="A153" t="str">
        <x:v>R04</x:v>
      </x:c>
      <x:c r="B153" t="str">
        <x:v>4C illustrative questionnaire: mixed-order version</x:v>
      </x:c>
      <x:c r="C153" t="str">
        <x:v>R04 4C mixed survey</x:v>
      </x:c>
      <x:c r="D153" t="str">
        <x:f>IFERROR(HYPERLINK("#'R04 4C mixed survey'!A1","OPEN R04"),"OPEN R04")</x:f>
        <x:v>OPEN R04</x:v>
      </x:c>
      <x:c r="E153" t="n">
        <x:v>530</x:v>
      </x:c>
      <x:c r="F153" t="n">
        <x:v>531</x:v>
      </x:c>
      <x:c r="G153" t="n">
        <x:v>532</x:v>
      </x:c>
      <x:c r="H153" t="str">
        <x:v>U04 pp. 118, 121-122</x:v>
      </x:c>
    </x:row>
    <x:row r="154" ht="42" customHeight="1">
      <x:c r="A154" t="str">
        <x:v>R05</x:v>
      </x:c>
      <x:c r="B154" t="str">
        <x:v>4C response analysis and interpretation</x:v>
      </x:c>
      <x:c r="C154" t="str">
        <x:v>R05 4C analysis</x:v>
      </x:c>
      <x:c r="D154" t="str">
        <x:f>IFERROR(HYPERLINK("#'R05 4C analysis'!A1","OPEN R05"),"OPEN R05")</x:f>
        <x:v>OPEN R05</x:v>
      </x:c>
      <x:c r="E154" t="n">
        <x:v>536</x:v>
      </x:c>
      <x:c r="F154" t="n">
        <x:v>537</x:v>
      </x:c>
      <x:c r="G154" t="n">
        <x:v>538</x:v>
      </x:c>
      <x:c r="H154" t="str">
        <x:v>U04 pp. 123-124</x:v>
      </x:c>
    </x:row>
    <x:row r="155" ht="42" customHeight="1">
      <x:c r="A155" t="str">
        <x:v>R06</x:v>
      </x:c>
      <x:c r="B155" t="str">
        <x:v>Readiness gap-to-action matrix</x:v>
      </x:c>
      <x:c r="C155" t="str">
        <x:v>R06 Readiness actions</x:v>
      </x:c>
      <x:c r="D155" t="str">
        <x:f>IFERROR(HYPERLINK("#'R06 Readiness actions'!A1","OPEN R06"),"OPEN R06")</x:f>
        <x:v>OPEN R06</x:v>
      </x:c>
      <x:c r="E155" t="n">
        <x:v>540</x:v>
      </x:c>
      <x:c r="F155" t="n">
        <x:v>541</x:v>
      </x:c>
      <x:c r="G155" t="n">
        <x:v>542</x:v>
      </x:c>
      <x:c r="H155" t="str">
        <x:v>U04 pp. 65-70, 125-126</x:v>
      </x:c>
    </x:row>
    <x:row r="156" ht="42" customHeight="1">
      <x:c r="A156" t="str">
        <x:v>R07</x:v>
      </x:c>
      <x:c r="B156" t="str">
        <x:v>Five-gate readiness decision record</x:v>
      </x:c>
      <x:c r="C156" t="str">
        <x:v>R07 Five readiness gates</x:v>
      </x:c>
      <x:c r="D156" t="str">
        <x:f>IFERROR(HYPERLINK("#'R07 Five readiness gates'!A1","OPEN R07"),"OPEN R07")</x:f>
        <x:v>OPEN R07</x:v>
      </x:c>
      <x:c r="E156" t="n">
        <x:v>543</x:v>
      </x:c>
      <x:c r="F156" t="n">
        <x:v>544</x:v>
      </x:c>
      <x:c r="G156" t="n">
        <x:v>545</x:v>
      </x:c>
      <x:c r="H156" t="str">
        <x:v>U04 pp. 67-68, 127-128</x:v>
      </x:c>
    </x:row>
    <x:row r="157" ht="42" customHeight="1">
      <x:c r="A157" t="str">
        <x:v>R08</x:v>
      </x:c>
      <x:c r="B157" t="str">
        <x:v>Readiness feedback and re-assessment workshop</x:v>
      </x:c>
      <x:c r="C157" t="str">
        <x:v>R08 Readiness workshop</x:v>
      </x:c>
      <x:c r="D157" t="str">
        <x:f>IFERROR(HYPERLINK("#'R08 Readiness workshop'!A1","OPEN R08"),"OPEN R08")</x:f>
        <x:v>OPEN R08</x:v>
      </x:c>
      <x:c r="E157" t="n">
        <x:v>546</x:v>
      </x:c>
      <x:c r="F157" t="n">
        <x:v>547</x:v>
      </x:c>
      <x:c r="G157" t="n">
        <x:v>548</x:v>
      </x:c>
      <x:c r="H157" t="str">
        <x:v>U04 pp. 59-70, 129-132</x:v>
      </x:c>
    </x:row>
  </x:sheetData>
  <x:mergeCells>
    <x:mergeCell ref="A1:L2"/>
    <x:mergeCell ref="A3:L4"/>
    <x:mergeCell ref="A5:C5"/>
    <x:mergeCell ref="D5:F5"/>
    <x:mergeCell ref="G5:I5"/>
    <x:mergeCell ref="J5:L5"/>
  </x:mergeCells>
  <x:pageMargins left="0.7" right="0.7" top="0.75" bottom="0.75" header="0.3" footer="0.3"/>
  <x:tableParts count="1">
    <x:tablePart xmlns:r="http://schemas.openxmlformats.org/officeDocument/2006/relationships" r:id="R69d7c7a3b1554adf"/>
  </x:tableParts>
</x:worksheet>
</file>

<file path=xl/worksheets/sheet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9" hidden="0" customWidth="1"/>
    <x:col min="2" max="2" width="25" hidden="0" customWidth="1"/>
    <x:col min="3" max="3" width="34" hidden="0" customWidth="1"/>
    <x:col min="4" max="4" width="34"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Dashboard</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CHANGE MANAGEMENT / one workbook / live inputs are blank; examples are separate.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WORKING TOOLKIT</x:v>
      </x:c>
      <x:c r="K5" s="24"/>
      <x:c r="L5" s="24"/>
    </x:row>
    <x:row r="6" ht="22" customHeight="1">
      <x:c r="A6" s="4"/>
      <x:c r="B6" s="4"/>
      <x:c r="C6" s="4"/>
      <x:c r="D6" s="4"/>
      <x:c r="E6" s="4"/>
      <x:c r="F6" s="4"/>
      <x:c r="G6" s="4"/>
      <x:c r="H6" s="4"/>
      <x:c r="I6" s="4"/>
      <x:c r="J6" s="4"/>
      <x:c r="K6" s="4"/>
      <x:c r="L6" s="4"/>
    </x:row>
    <x:row r="7" ht="22" customHeight="1">
      <x:c r="A7" s="105" t="str">
        <x:v>LIVE DASHBOARD / descriptive evidence, not an overall change-success or readiness score</x:v>
      </x:c>
      <x:c r="B7" s="105"/>
      <x:c r="C7" s="105"/>
      <x:c r="D7" s="105"/>
      <x:c r="E7" s="105"/>
      <x:c r="F7" s="105"/>
      <x:c r="G7" s="105"/>
      <x:c r="H7" s="105"/>
      <x:c r="I7" s="105"/>
      <x:c r="J7" s="105"/>
      <x:c r="K7" s="105"/>
      <x:c r="L7" s="105"/>
    </x:row>
    <x:row r="8" ht="22" customHeight="1">
      <x:c r="A8" s="105"/>
      <x:c r="B8" s="105"/>
      <x:c r="C8" s="105"/>
      <x:c r="D8" s="105"/>
      <x:c r="E8" s="105"/>
      <x:c r="F8" s="105"/>
      <x:c r="G8" s="105"/>
      <x:c r="H8" s="105"/>
      <x:c r="I8" s="105"/>
      <x:c r="J8" s="105"/>
      <x:c r="K8" s="105"/>
      <x:c r="L8" s="105"/>
    </x:row>
    <x:row r="9" ht="22" customHeight="1">
      <x:c r="A9" s="4"/>
      <x:c r="B9" s="4"/>
      <x:c r="C9" s="4"/>
      <x:c r="D9" s="4"/>
      <x:c r="E9" s="4"/>
      <x:c r="F9" s="4"/>
      <x:c r="G9" s="4"/>
      <x:c r="H9" s="4"/>
      <x:c r="I9" s="4"/>
      <x:c r="J9" s="4"/>
      <x:c r="K9" s="4"/>
      <x:c r="L9" s="4"/>
    </x:row>
    <x:row r="10" ht="31" customHeight="1">
      <x:c r="A10" s="4" t="str">
        <x:v>Selected wave / period</x:v>
      </x:c>
      <x:c r="B10" s="4" t="str">
        <x:f>IF('01 Setup'!D13="","",'01 Setup'!D13)</x:f>
      </x:c>
      <x:c r="C10" s="4" t="str">
        <x:v>Set 01 Setup D13 to match a tracker key exactly.</x:v>
      </x:c>
      <x:c r="D10" s="4"/>
      <x:c r="E10" s="4"/>
      <x:c r="F10" s="4"/>
      <x:c r="G10" s="4"/>
      <x:c r="H10" s="4"/>
      <x:c r="I10" s="4"/>
      <x:c r="J10" s="4"/>
      <x:c r="K10" s="4"/>
      <x:c r="L10" s="4"/>
    </x:row>
    <x:row r="11" ht="31" customHeight="1">
      <x:c r="A11" s="4" t="str">
        <x:v>Eligible cases</x:v>
      </x:c>
      <x:c r="B11" s="4" t="str">
        <x:f>IF(B10="","",SUMIFS('K7.04 Adoption tracker'!$B$99:$B$122,'K7.04 Adoption tracker'!$A$99:$A$122,B10,'K7.04 Adoption tracker'!$I$99:$I$122,"Review comparability"))</x:f>
      </x:c>
      <x:c r="C11" s="4" t="str">
        <x:v>Valid rows only from K7.04, rows 99-122.</x:v>
      </x:c>
      <x:c r="D11" s="4"/>
      <x:c r="E11" s="4"/>
      <x:c r="F11" s="4"/>
      <x:c r="G11" s="4"/>
      <x:c r="H11" s="4"/>
      <x:c r="I11" s="4"/>
      <x:c r="J11" s="4"/>
      <x:c r="K11" s="4"/>
      <x:c r="L11" s="4"/>
    </x:row>
    <x:row r="12" ht="31" customHeight="1">
      <x:c r="A12" s="4" t="str">
        <x:v>Timely cases</x:v>
      </x:c>
      <x:c r="B12" s="4" t="str">
        <x:f>IF(B10="","",SUMIFS('K7.04 Adoption tracker'!$C$99:$C$122,'K7.04 Adoption tracker'!$A$99:$A$122,B10,'K7.04 Adoption tracker'!$I$99:$I$122,"Review comparability"))</x:f>
      </x:c>
      <x:c r="C12" s="4"/>
      <x:c r="D12" s="4"/>
      <x:c r="E12" s="4"/>
      <x:c r="F12" s="4"/>
      <x:c r="G12" s="4"/>
      <x:c r="H12" s="4"/>
      <x:c r="I12" s="4"/>
      <x:c r="J12" s="4"/>
      <x:c r="K12" s="4"/>
      <x:c r="L12" s="4"/>
    </x:row>
    <x:row r="13" ht="31" customHeight="1">
      <x:c r="A13" s="4" t="str">
        <x:v>Quality-pass cases</x:v>
      </x:c>
      <x:c r="B13" s="4" t="str">
        <x:f>IF(B10="","",SUMIFS('K7.04 Adoption tracker'!$D$99:$D$122,'K7.04 Adoption tracker'!$A$99:$A$122,B10,'K7.04 Adoption tracker'!$I$99:$I$122,"Review comparability"))</x:f>
      </x:c>
      <x:c r="C13" s="4"/>
      <x:c r="D13" s="4"/>
      <x:c r="E13" s="4"/>
      <x:c r="F13" s="4"/>
      <x:c r="G13" s="4"/>
      <x:c r="H13" s="4"/>
      <x:c r="I13" s="4"/>
      <x:c r="J13" s="4"/>
      <x:c r="K13" s="4"/>
      <x:c r="L13" s="4"/>
    </x:row>
    <x:row r="14" ht="31" customHeight="1">
      <x:c r="A14" s="4" t="str">
        <x:v>Repeat contacts</x:v>
      </x:c>
      <x:c r="B14" s="4" t="str">
        <x:f>IF(B10="","",SUMIFS('K7.04 Adoption tracker'!$E$99:$E$122,'K7.04 Adoption tracker'!$A$99:$A$122,B10,'K7.04 Adoption tracker'!$I$99:$I$122,"Review comparability"))</x:f>
      </x:c>
      <x:c r="C14" s="4"/>
      <x:c r="D14" s="4"/>
      <x:c r="E14" s="4"/>
      <x:c r="F14" s="4"/>
      <x:c r="G14" s="4"/>
      <x:c r="H14" s="4"/>
      <x:c r="I14" s="4"/>
      <x:c r="J14" s="4"/>
      <x:c r="K14" s="4"/>
      <x:c r="L14" s="4"/>
    </x:row>
    <x:row r="15" ht="31" customHeight="1">
      <x:c r="A15" s="4" t="str">
        <x:v>Timely %</x:v>
      </x:c>
      <x:c r="B15" s="166" t="str">
        <x:f>IF(OR(B11="",B11=0),"",B12/B11)</x:f>
      </x:c>
      <x:c r="C15" s="4"/>
      <x:c r="D15" s="4"/>
      <x:c r="E15" s="4"/>
      <x:c r="F15" s="4"/>
      <x:c r="G15" s="4"/>
      <x:c r="H15" s="4"/>
      <x:c r="I15" s="4"/>
      <x:c r="J15" s="4"/>
      <x:c r="K15" s="4"/>
      <x:c r="L15" s="4"/>
    </x:row>
    <x:row r="16" ht="31" customHeight="1">
      <x:c r="A16" s="4" t="str">
        <x:v>Quality %</x:v>
      </x:c>
      <x:c r="B16" s="166" t="str">
        <x:f>IF(OR(B11="",B11=0),"",B13/B11)</x:f>
      </x:c>
      <x:c r="C16" s="4"/>
      <x:c r="D16" s="4"/>
      <x:c r="E16" s="4"/>
      <x:c r="F16" s="4"/>
      <x:c r="G16" s="4"/>
      <x:c r="H16" s="4"/>
      <x:c r="I16" s="4"/>
      <x:c r="J16" s="4"/>
      <x:c r="K16" s="4"/>
      <x:c r="L16" s="4"/>
    </x:row>
    <x:row r="17" ht="31" customHeight="1">
      <x:c r="A17" s="4" t="str">
        <x:v>Repeat %</x:v>
      </x:c>
      <x:c r="B17" s="166" t="str">
        <x:f>IF(OR(B11="",B11=0),"",B14/B11)</x:f>
      </x:c>
      <x:c r="C17" s="4" t="str">
        <x:v>Check cohort comparability; these are not causal estimates.</x:v>
      </x:c>
      <x:c r="D17" s="4"/>
      <x:c r="E17" s="4"/>
      <x:c r="F17" s="4"/>
      <x:c r="G17" s="4"/>
      <x:c r="H17" s="4"/>
      <x:c r="I17" s="4"/>
      <x:c r="J17" s="4"/>
      <x:c r="K17" s="4"/>
      <x:c r="L17" s="4"/>
    </x:row>
    <x:row r="18" ht="31" customHeight="1">
      <x:c r="A18" s="4" t="str">
        <x:v>Data status</x:v>
      </x:c>
      <x:c r="B18" s="4" t="str">
        <x:f>IF('04 Checks'!B20&gt;0,"Resolve data issues","Review evidence; no automatic approval")</x:f>
        <x:v>Review evidence; no automatic approval</x:v>
      </x:c>
      <x:c r="C18" s="4" t="str">
        <x:v>Review 04 Checks before sharing.</x:v>
      </x:c>
      <x:c r="D18" s="4"/>
      <x:c r="E18" s="4"/>
      <x:c r="F18" s="4"/>
      <x:c r="G18" s="4"/>
      <x:c r="H18" s="4"/>
      <x:c r="I18" s="4"/>
      <x:c r="J18" s="4"/>
      <x:c r="K18" s="4"/>
      <x:c r="L18" s="4"/>
    </x:row>
    <x:row r="19" ht="22" customHeight="1">
      <x:c r="A19" s="4"/>
      <x:c r="B19" s="4"/>
      <x:c r="C19" s="4"/>
      <x:c r="D19" s="4"/>
      <x:c r="E19" s="4"/>
      <x:c r="F19" s="4"/>
      <x:c r="G19" s="4"/>
      <x:c r="H19" s="4"/>
      <x:c r="I19" s="4"/>
      <x:c r="J19" s="4"/>
      <x:c r="K19" s="4"/>
      <x:c r="L19" s="4"/>
    </x:row>
    <x:row r="20" ht="22" customHeight="1">
      <x:c r="A20" s="4"/>
      <x:c r="B20" s="4"/>
      <x:c r="C20" s="4"/>
      <x:c r="D20" s="4"/>
      <x:c r="E20" s="4"/>
      <x:c r="F20" s="4"/>
      <x:c r="G20" s="4"/>
      <x:c r="H20" s="4"/>
      <x:c r="I20" s="4"/>
      <x:c r="J20" s="4"/>
      <x:c r="K20" s="4"/>
      <x:c r="L20" s="4"/>
    </x:row>
    <x:row r="21" ht="22" customHeight="1">
      <x:c r="A21" s="4"/>
      <x:c r="B21" s="4"/>
      <x:c r="C21" s="4"/>
      <x:c r="D21" s="4"/>
      <x:c r="E21" s="4"/>
      <x:c r="F21" s="4"/>
      <x:c r="G21" s="4"/>
      <x:c r="H21" s="4"/>
      <x:c r="I21" s="4"/>
      <x:c r="J21" s="4"/>
      <x:c r="K21" s="4"/>
      <x:c r="L21" s="4"/>
    </x:row>
    <x:row r="22" ht="22" customHeight="1">
      <x:c r="A22" s="4"/>
      <x:c r="B22" s="4"/>
      <x:c r="C22" s="4"/>
      <x:c r="D22" s="4"/>
      <x:c r="E22" s="4"/>
      <x:c r="F22" s="4"/>
      <x:c r="G22" s="4"/>
      <x:c r="H22" s="4"/>
      <x:c r="I22" s="4"/>
      <x:c r="J22" s="4"/>
      <x:c r="K22" s="4"/>
      <x:c r="L22" s="4"/>
    </x:row>
    <x:row r="23" ht="32" customHeight="1">
      <x:c r="A23" s="99" t="str">
        <x:v>Kotter step</x:v>
      </x:c>
      <x:c r="B23" s="99" t="str">
        <x:v>Working status</x:v>
      </x:c>
      <x:c r="C23" s="99" t="str">
        <x:v>Owner</x:v>
      </x:c>
      <x:c r="D23" s="99" t="str">
        <x:v>Next decision / evidence</x:v>
      </x:c>
      <x:c r="E23" s="4"/>
      <x:c r="F23" s="99" t="str">
        <x:v>Step working status</x:v>
      </x:c>
      <x:c r="G23" s="99" t="str">
        <x:v>Count</x:v>
      </x:c>
      <x:c r="H23" s="4"/>
      <x:c r="I23" s="4"/>
      <x:c r="J23" s="4"/>
      <x:c r="K23" s="4"/>
      <x:c r="L23" s="4"/>
    </x:row>
    <x:row r="24" ht="42" customHeight="1">
      <x:c r="A24" s="4" t="str">
        <x:v>1. Establish urgency</x:v>
      </x:c>
      <x:c r="B24" s="38"/>
      <x:c r="C24" s="38"/>
      <x:c r="D24" s="38"/>
      <x:c r="E24" s="4"/>
      <x:c r="F24" s="4" t="str">
        <x:v>Not started</x:v>
      </x:c>
      <x:c r="G24" s="4" t="n">
        <x:f>COUNTIF($B$24:$B$31,F24)</x:f>
        <x:v>0</x:v>
      </x:c>
      <x:c r="H24" s="4"/>
      <x:c r="I24" s="4"/>
      <x:c r="J24" s="4"/>
      <x:c r="K24" s="4"/>
      <x:c r="L24" s="4"/>
    </x:row>
    <x:row r="25" ht="42" customHeight="1">
      <x:c r="A25" s="4" t="str">
        <x:v>2. Build the guiding coalition</x:v>
      </x:c>
      <x:c r="B25" s="38"/>
      <x:c r="C25" s="38"/>
      <x:c r="D25" s="38"/>
      <x:c r="E25" s="4"/>
      <x:c r="F25" s="4" t="str">
        <x:v>In progress</x:v>
      </x:c>
      <x:c r="G25" s="4" t="n">
        <x:f>COUNTIF($B$24:$B$31,F25)</x:f>
        <x:v>0</x:v>
      </x:c>
      <x:c r="H25" s="4"/>
      <x:c r="I25" s="4"/>
      <x:c r="J25" s="4"/>
      <x:c r="K25" s="4"/>
      <x:c r="L25" s="4"/>
    </x:row>
    <x:row r="26" ht="42" customHeight="1">
      <x:c r="A26" s="4" t="str">
        <x:v>3. Develop the vision and strategy</x:v>
      </x:c>
      <x:c r="B26" s="38"/>
      <x:c r="C26" s="38"/>
      <x:c r="D26" s="38"/>
      <x:c r="E26" s="4"/>
      <x:c r="F26" s="4" t="str">
        <x:v>Evidence review</x:v>
      </x:c>
      <x:c r="G26" s="4" t="n">
        <x:f>COUNTIF($B$24:$B$31,F26)</x:f>
        <x:v>0</x:v>
      </x:c>
      <x:c r="H26" s="4"/>
      <x:c r="I26" s="4"/>
      <x:c r="J26" s="4"/>
      <x:c r="K26" s="4"/>
      <x:c r="L26" s="4"/>
    </x:row>
    <x:row r="27" ht="42" customHeight="1">
      <x:c r="A27" s="4" t="str">
        <x:v>4. Communicate and engage</x:v>
      </x:c>
      <x:c r="B27" s="38"/>
      <x:c r="C27" s="38"/>
      <x:c r="D27" s="38"/>
      <x:c r="E27" s="4"/>
      <x:c r="F27" s="4" t="str">
        <x:v>Complete</x:v>
      </x:c>
      <x:c r="G27" s="4" t="n">
        <x:f>COUNTIF($B$24:$B$31,F27)</x:f>
        <x:v>0</x:v>
      </x:c>
      <x:c r="H27" s="4"/>
      <x:c r="I27" s="4"/>
      <x:c r="J27" s="4"/>
      <x:c r="K27" s="4"/>
      <x:c r="L27" s="4"/>
    </x:row>
    <x:row r="28" ht="42" customHeight="1">
      <x:c r="A28" s="4" t="str">
        <x:v>5. Enable people to act</x:v>
      </x:c>
      <x:c r="B28" s="38"/>
      <x:c r="C28" s="38"/>
      <x:c r="D28" s="38"/>
      <x:c r="E28" s="4"/>
      <x:c r="F28" s="4" t="str">
        <x:v>Blocked</x:v>
      </x:c>
      <x:c r="G28" s="4" t="n">
        <x:f>COUNTIF($B$24:$B$31,F28)</x:f>
        <x:v>0</x:v>
      </x:c>
      <x:c r="H28" s="4"/>
      <x:c r="I28" s="4"/>
      <x:c r="J28" s="4"/>
      <x:c r="K28" s="4"/>
      <x:c r="L28" s="4"/>
    </x:row>
    <x:row r="29" ht="42" customHeight="1">
      <x:c r="A29" s="4" t="str">
        <x:v>6. Create short-term wins</x:v>
      </x:c>
      <x:c r="B29" s="38"/>
      <x:c r="C29" s="38"/>
      <x:c r="D29" s="38"/>
      <x:c r="E29" s="4"/>
      <x:c r="F29" s="4"/>
      <x:c r="G29" s="4"/>
      <x:c r="H29" s="4"/>
      <x:c r="I29" s="4"/>
      <x:c r="J29" s="4"/>
      <x:c r="K29" s="4"/>
      <x:c r="L29" s="4"/>
    </x:row>
    <x:row r="30" ht="42" customHeight="1">
      <x:c r="A30" s="4" t="str">
        <x:v>7. Consolidate and extend</x:v>
      </x:c>
      <x:c r="B30" s="38"/>
      <x:c r="C30" s="38"/>
      <x:c r="D30" s="38"/>
      <x:c r="E30" s="4"/>
      <x:c r="F30" s="4"/>
      <x:c r="G30" s="4"/>
      <x:c r="H30" s="4"/>
      <x:c r="I30" s="4"/>
      <x:c r="J30" s="4"/>
      <x:c r="K30" s="4"/>
      <x:c r="L30" s="4"/>
    </x:row>
    <x:row r="31" ht="42" customHeight="1">
      <x:c r="A31" s="4" t="str">
        <x:v>8. Embed new approaches</x:v>
      </x:c>
      <x:c r="B31" s="38"/>
      <x:c r="C31" s="38"/>
      <x:c r="D31" s="38"/>
      <x:c r="E31" s="4"/>
      <x:c r="F31" s="4"/>
      <x:c r="G31" s="4"/>
      <x:c r="H31" s="4"/>
      <x:c r="I31" s="4"/>
      <x:c r="J31" s="4"/>
      <x:c r="K31" s="4"/>
      <x:c r="L31" s="4"/>
    </x:row>
    <x:row r="32" ht="22" customHeight="1">
      <x:c r="A32" s="4"/>
      <x:c r="B32" s="4"/>
      <x:c r="C32" s="4"/>
      <x:c r="D32" s="4"/>
      <x:c r="E32" s="4"/>
      <x:c r="F32" s="4"/>
      <x:c r="G32" s="4"/>
      <x:c r="H32" s="4"/>
      <x:c r="I32" s="4"/>
      <x:c r="J32" s="4"/>
      <x:c r="K32" s="4"/>
      <x:c r="L32" s="4"/>
    </x:row>
    <x:row r="33" ht="22" customHeight="1">
      <x:c r="A33" s="4"/>
      <x:c r="B33" s="4"/>
      <x:c r="C33" s="4"/>
      <x:c r="D33" s="4"/>
      <x:c r="E33" s="4"/>
      <x:c r="F33" s="4"/>
      <x:c r="G33" s="4"/>
      <x:c r="H33" s="4"/>
      <x:c r="I33" s="4"/>
      <x:c r="J33" s="4"/>
      <x:c r="K33" s="4"/>
      <x:c r="L33" s="4"/>
    </x:row>
    <x:row r="34" ht="22" customHeight="1">
      <x:c r="A34" s="109" t="str">
        <x:v>Status labels describe management activity only. A Complete step label is not proof of adoption, capability, readiness or business benefit. Revisit the step when conditions or evidence change.</x:v>
      </x:c>
      <x:c r="B34" s="109"/>
      <x:c r="C34" s="109"/>
      <x:c r="D34" s="109"/>
      <x:c r="E34" s="109"/>
      <x:c r="F34" s="109"/>
      <x:c r="G34" s="109"/>
      <x:c r="H34" s="109"/>
      <x:c r="I34" s="109"/>
      <x:c r="J34" s="109"/>
      <x:c r="K34" s="109"/>
      <x:c r="L34" s="109"/>
    </x:row>
    <x:row r="35" ht="22" customHeight="1">
      <x:c r="A35" s="109"/>
      <x:c r="B35" s="109"/>
      <x:c r="C35" s="109"/>
      <x:c r="D35" s="109"/>
      <x:c r="E35" s="109"/>
      <x:c r="F35" s="109"/>
      <x:c r="G35" s="109"/>
      <x:c r="H35" s="109"/>
      <x:c r="I35" s="109"/>
      <x:c r="J35" s="109"/>
      <x:c r="K35" s="109"/>
      <x:c r="L35" s="109"/>
    </x:row>
    <x:row r="36" ht="22" customHeight="1">
      <x:c r="A36" s="109"/>
      <x:c r="B36" s="109"/>
      <x:c r="C36" s="109"/>
      <x:c r="D36" s="109"/>
      <x:c r="E36" s="109"/>
      <x:c r="F36" s="109"/>
      <x:c r="G36" s="109"/>
      <x:c r="H36" s="109"/>
      <x:c r="I36" s="109"/>
      <x:c r="J36" s="109"/>
      <x:c r="K36" s="109"/>
      <x:c r="L36" s="109"/>
    </x:row>
    <x:row r="37" ht="22" customHeight="1">
      <x:c r="A37" s="109"/>
      <x:c r="B37" s="109"/>
      <x:c r="C37" s="109"/>
      <x:c r="D37" s="109"/>
      <x:c r="E37" s="109"/>
      <x:c r="F37" s="109"/>
      <x:c r="G37" s="109"/>
      <x:c r="H37" s="109"/>
      <x:c r="I37" s="109"/>
      <x:c r="J37" s="109"/>
      <x:c r="K37" s="109"/>
      <x:c r="L37" s="109"/>
    </x:row>
    <x:row r="38" ht="22" customHeight="1">
      <x:c r="A38" s="4"/>
      <x:c r="B38" s="4"/>
      <x:c r="C38" s="4"/>
      <x:c r="D38" s="4"/>
      <x:c r="E38" s="4"/>
      <x:c r="F38" s="4"/>
      <x:c r="G38" s="4"/>
      <x:c r="H38" s="4"/>
      <x:c r="I38" s="4"/>
      <x:c r="J38" s="4"/>
      <x:c r="K38" s="4"/>
      <x:c r="L38" s="4"/>
    </x:row>
    <x:row r="39" ht="32" customHeight="1">
      <x:c r="A39" s="4"/>
      <x:c r="B39" s="4"/>
      <x:c r="C39" s="4"/>
      <x:c r="D39" s="4"/>
      <x:c r="E39" s="4"/>
      <x:c r="F39" s="99" t="str">
        <x:v>Measure</x:v>
      </x:c>
      <x:c r="G39" s="99" t="str">
        <x:v>Selected cohort</x:v>
      </x:c>
      <x:c r="H39" s="4"/>
      <x:c r="I39" s="4"/>
      <x:c r="J39" s="4"/>
      <x:c r="K39" s="4"/>
      <x:c r="L39" s="4"/>
    </x:row>
    <x:row r="40" ht="22" customHeight="1">
      <x:c r="A40" s="4"/>
      <x:c r="B40" s="4"/>
      <x:c r="C40" s="4"/>
      <x:c r="D40" s="4"/>
      <x:c r="E40" s="4"/>
      <x:c r="F40" s="4" t="str">
        <x:v>Timely</x:v>
      </x:c>
      <x:c r="G40" s="166" t="str">
        <x:f>IF(B15="","",B15)</x:f>
      </x:c>
      <x:c r="H40" s="4"/>
      <x:c r="I40" s="4"/>
      <x:c r="J40" s="4"/>
      <x:c r="K40" s="4"/>
      <x:c r="L40" s="4"/>
    </x:row>
    <x:row r="41" ht="22" customHeight="1">
      <x:c r="A41" s="4"/>
      <x:c r="B41" s="4"/>
      <x:c r="C41" s="4"/>
      <x:c r="D41" s="4"/>
      <x:c r="E41" s="4"/>
      <x:c r="F41" s="4" t="str">
        <x:v>Quality pass</x:v>
      </x:c>
      <x:c r="G41" s="166" t="str">
        <x:f>IF(B16="","",B16)</x:f>
      </x:c>
      <x:c r="H41" s="4"/>
      <x:c r="I41" s="4"/>
      <x:c r="J41" s="4"/>
      <x:c r="K41" s="4"/>
      <x:c r="L41" s="4"/>
    </x:row>
    <x:row r="42" ht="32" customHeight="1">
      <x:c r="A42" s="99" t="str">
        <x:v>4C domain</x:v>
      </x:c>
      <x:c r="B42" s="99" t="str">
        <x:v>Complete-case n</x:v>
      </x:c>
      <x:c r="C42" s="99" t="str">
        <x:v>Descriptive mean</x:v>
      </x:c>
      <x:c r="D42" s="4"/>
      <x:c r="E42" s="4"/>
      <x:c r="F42" s="4" t="str">
        <x:v>Repeat contact</x:v>
      </x:c>
      <x:c r="G42" s="166" t="str">
        <x:f>IF(B17="","",B17)</x:f>
      </x:c>
      <x:c r="H42" s="4"/>
      <x:c r="I42" s="4"/>
      <x:c r="J42" s="4"/>
      <x:c r="K42" s="4"/>
      <x:c r="L42" s="4"/>
    </x:row>
    <x:row r="43" ht="22" customHeight="1">
      <x:c r="A43" s="4" t="str">
        <x:v>Clarity</x:v>
      </x:c>
      <x:c r="B43" s="4" t="n">
        <x:f>'R05 Profile'!B39</x:f>
        <x:v>0</x:v>
      </x:c>
      <x:c r="C43" s="160" t="str">
        <x:f>IF('R05 Profile'!D39="","",'R05 Profile'!D39)</x:f>
      </x:c>
      <x:c r="D43" s="4"/>
      <x:c r="E43" s="4"/>
      <x:c r="F43" s="4"/>
      <x:c r="G43" s="4"/>
      <x:c r="H43" s="4"/>
      <x:c r="I43" s="4"/>
      <x:c r="J43" s="4"/>
      <x:c r="K43" s="4"/>
      <x:c r="L43" s="4"/>
    </x:row>
    <x:row r="44" ht="22" customHeight="1">
      <x:c r="A44" s="4" t="str">
        <x:v>Commitment</x:v>
      </x:c>
      <x:c r="B44" s="4" t="n">
        <x:f>'R05 Profile'!B40</x:f>
        <x:v>0</x:v>
      </x:c>
      <x:c r="C44" s="160" t="str">
        <x:f>IF('R05 Profile'!D40="","",'R05 Profile'!D40)</x:f>
      </x:c>
      <x:c r="D44" s="4"/>
      <x:c r="E44" s="4"/>
      <x:c r="F44" s="4"/>
      <x:c r="G44" s="4"/>
      <x:c r="H44" s="4"/>
      <x:c r="I44" s="4"/>
      <x:c r="J44" s="4"/>
      <x:c r="K44" s="4"/>
      <x:c r="L44" s="4"/>
    </x:row>
    <x:row r="45" ht="22" customHeight="1">
      <x:c r="A45" s="4" t="str">
        <x:v>Capability</x:v>
      </x:c>
      <x:c r="B45" s="4" t="n">
        <x:f>'R05 Profile'!B41</x:f>
        <x:v>0</x:v>
      </x:c>
      <x:c r="C45" s="160" t="str">
        <x:f>IF('R05 Profile'!D41="","",'R05 Profile'!D41)</x:f>
      </x:c>
      <x:c r="D45" s="4"/>
      <x:c r="E45" s="4"/>
      <x:c r="F45" s="4"/>
      <x:c r="G45" s="4"/>
      <x:c r="H45" s="4"/>
      <x:c r="I45" s="4"/>
      <x:c r="J45" s="4"/>
      <x:c r="K45" s="4"/>
      <x:c r="L45" s="4"/>
    </x:row>
    <x:row r="46" ht="22" customHeight="1">
      <x:c r="A46" s="4" t="str">
        <x:v>Capacity</x:v>
      </x:c>
      <x:c r="B46" s="4" t="n">
        <x:f>'R05 Profile'!B42</x:f>
        <x:v>0</x:v>
      </x:c>
      <x:c r="C46" s="160" t="str">
        <x:f>IF('R05 Profile'!D42="","",'R05 Profile'!D42)</x:f>
      </x:c>
      <x:c r="D46" s="4"/>
      <x:c r="E46" s="4"/>
      <x:c r="F46" s="4"/>
      <x:c r="G46" s="4"/>
      <x:c r="H46" s="4"/>
      <x:c r="I46" s="4"/>
      <x:c r="J46" s="4"/>
      <x:c r="K46" s="4"/>
      <x:c r="L46" s="4"/>
    </x:row>
    <x:row r="47" ht="22" customHeight="1">
      <x:c r="A47" s="4"/>
      <x:c r="B47" s="4"/>
      <x:c r="C47" s="4"/>
      <x:c r="D47" s="4"/>
      <x:c r="E47" s="4"/>
      <x:c r="F47" s="4"/>
      <x:c r="G47" s="4"/>
      <x:c r="H47" s="4"/>
      <x:c r="I47" s="4"/>
      <x:c r="J47" s="4"/>
      <x:c r="K47" s="4"/>
      <x:c r="L47" s="4"/>
    </x:row>
    <x:row r="48" ht="22" customHeight="1">
      <x:c r="A48" s="4"/>
      <x:c r="B48" s="4"/>
      <x:c r="C48" s="4"/>
      <x:c r="D48" s="4"/>
      <x:c r="E48" s="4"/>
      <x:c r="F48" s="4"/>
      <x:c r="G48" s="4"/>
      <x:c r="H48" s="4"/>
      <x:c r="I48" s="4"/>
      <x:c r="J48" s="4"/>
      <x:c r="K48" s="4"/>
      <x:c r="L48" s="4"/>
    </x:row>
    <x:row r="49" ht="22" customHeight="1">
      <x:c r="A49" s="4"/>
      <x:c r="B49" s="4"/>
      <x:c r="C49" s="4"/>
      <x:c r="D49" s="4"/>
      <x:c r="E49" s="4"/>
      <x:c r="F49" s="4"/>
      <x:c r="G49" s="4"/>
      <x:c r="H49" s="4"/>
      <x:c r="I49" s="4"/>
      <x:c r="J49" s="4"/>
      <x:c r="K49" s="4"/>
      <x:c r="L49" s="4"/>
    </x:row>
    <x:row r="50" ht="22" customHeight="1">
      <x:c r="A50" s="4"/>
      <x:c r="B50" s="4"/>
      <x:c r="C50" s="4"/>
      <x:c r="D50" s="4"/>
      <x:c r="E50" s="4"/>
      <x:c r="F50" s="4"/>
      <x:c r="G50" s="4"/>
      <x:c r="H50" s="4"/>
      <x:c r="I50" s="4"/>
      <x:c r="J50" s="4"/>
      <x:c r="K50" s="4"/>
      <x:c r="L50" s="4"/>
    </x:row>
    <x:row r="51" ht="22" customHeight="1">
      <x:c r="A51" s="4"/>
      <x:c r="B51" s="4"/>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L8"/>
    <x:mergeCell ref="A34:L37"/>
  </x:mergeCells>
  <x:dataValidations count="1">
    <x:dataValidation type="list" sqref="B24:B31">
      <x:formula1>"Not started,In progress,Evidence review,Complete,Blocked"</x:formula1>
    </x:dataValidation>
  </x:dataValidations>
  <x:pageMargins left="0.7" right="0.7" top="0.75" bottom="0.75" header="0.3" footer="0.3"/>
  <x:drawing xmlns:r="http://schemas.openxmlformats.org/officeDocument/2006/relationships" r:id="R59728dc5e69a413a"/>
</x:worksheet>
</file>

<file path=xl/worksheets/sheet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44" hidden="0" customWidth="1"/>
    <x:col min="2" max="2" width="18" hidden="0" customWidth="1"/>
    <x:col min="3" max="3" width="8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Checks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CHANGE MANAGEMENT / one workbook / live inputs are blank; examples are separate.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WORKING TOOLKIT</x:v>
      </x:c>
      <x:c r="K5" s="24"/>
      <x:c r="L5" s="24"/>
    </x:row>
    <x:row r="6" ht="22" customHeight="1">
      <x:c r="A6" s="4"/>
      <x:c r="B6" s="4"/>
      <x:c r="C6" s="4"/>
      <x:c r="D6" s="4"/>
      <x:c r="E6" s="4"/>
      <x:c r="F6" s="4"/>
      <x:c r="G6" s="4"/>
      <x:c r="H6" s="4"/>
      <x:c r="I6" s="4"/>
      <x:c r="J6" s="4"/>
      <x:c r="K6" s="4"/>
      <x:c r="L6" s="4"/>
    </x:row>
    <x:row r="7" ht="32" customHeight="1">
      <x:c r="A7" s="99" t="str">
        <x:v>Input / evidence check</x:v>
      </x:c>
      <x:c r="B7" s="99" t="str">
        <x:v>Issue count</x:v>
      </x:c>
      <x:c r="C7" s="99" t="str">
        <x:v>What to do</x:v>
      </x:c>
      <x:c r="D7" s="4"/>
      <x:c r="E7" s="4"/>
      <x:c r="F7" s="4"/>
      <x:c r="G7" s="4"/>
      <x:c r="H7" s="4"/>
      <x:c r="I7" s="4"/>
      <x:c r="J7" s="4"/>
      <x:c r="K7" s="4"/>
      <x:c r="L7" s="4"/>
    </x:row>
    <x:row r="8" ht="42" customHeight="1">
      <x:c r="A8" s="4" t="str">
        <x:v>4C invalid entries</x:v>
      </x:c>
      <x:c r="B8" s="4" t="n">
        <x:f>SUM('R05 Data'!AD10:AD109)</x:f>
        <x:v>0</x:v>
      </x:c>
      <x:c r="C8" s="4" t="str">
        <x:v>Correct decimals, out-of-range values and numeric text; DK and NA are separate.</x:v>
      </x:c>
      <x:c r="D8" s="4"/>
      <x:c r="E8" s="4"/>
      <x:c r="F8" s="4"/>
      <x:c r="G8" s="4"/>
      <x:c r="H8" s="4"/>
      <x:c r="I8" s="4"/>
      <x:c r="J8" s="4"/>
      <x:c r="K8" s="4"/>
      <x:c r="L8" s="4"/>
    </x:row>
    <x:row r="9" ht="42" customHeight="1">
      <x:c r="A9" s="4" t="str">
        <x:v>4C orphan responses</x:v>
      </x:c>
      <x:c r="B9" s="4" t="n">
        <x:f>SUM('R05 Data'!AI10:AI109)</x:f>
        <x:v>0</x:v>
      </x:c>
      <x:c r="C9" s="4" t="str">
        <x:v>Add an authorised de-identified submitted record ID or remove unintended values.</x:v>
      </x:c>
      <x:c r="D9" s="4"/>
      <x:c r="E9" s="4"/>
      <x:c r="F9" s="4"/>
      <x:c r="G9" s="4"/>
      <x:c r="H9" s="4"/>
      <x:c r="I9" s="4"/>
      <x:c r="J9" s="4"/>
      <x:c r="K9" s="4"/>
      <x:c r="L9" s="4"/>
    </x:row>
    <x:row r="10" ht="42" customHeight="1">
      <x:c r="A10" s="4" t="str">
        <x:v>4C duplicate-ID rows</x:v>
      </x:c>
      <x:c r="B10" s="4" t="n">
        <x:f>SUM('R05 Data'!AJ10:AJ109)</x:f>
        <x:v>0</x:v>
      </x:c>
      <x:c r="C10" s="4" t="str">
        <x:v>Review duplicates before reporting. Count is rows affected, not distinct duplicate IDs.</x:v>
      </x:c>
      <x:c r="D10" s="4"/>
      <x:c r="E10" s="4"/>
      <x:c r="F10" s="4"/>
      <x:c r="G10" s="4"/>
      <x:c r="H10" s="4"/>
      <x:c r="I10" s="4"/>
      <x:c r="J10" s="4"/>
      <x:c r="K10" s="4"/>
      <x:c r="L10" s="4"/>
    </x:row>
    <x:row r="11" ht="42" customHeight="1">
      <x:c r="A11" s="4" t="str">
        <x:v>Adoption tracker invalid rows</x:v>
      </x:c>
      <x:c r="B11" s="4" t="n">
        <x:f>COUNTIF('K7.04 Adoption tracker'!I99:I122,"Check counts / denominator")</x:f>
        <x:v>0</x:v>
      </x:c>
      <x:c r="C11" s="4" t="str">
        <x:v>Correct incomplete or invalid counts; zero denominator is not scored.</x:v>
      </x:c>
      <x:c r="D11" s="4"/>
      <x:c r="E11" s="4"/>
      <x:c r="F11" s="4"/>
      <x:c r="G11" s="4"/>
      <x:c r="H11" s="4"/>
      <x:c r="I11" s="4"/>
      <x:c r="J11" s="4"/>
      <x:c r="K11" s="4"/>
      <x:c r="L11" s="4"/>
    </x:row>
    <x:row r="12" ht="42" customHeight="1">
      <x:c r="A12" s="4" t="str">
        <x:v>Pilot result invalid rows</x:v>
      </x:c>
      <x:c r="B12" s="4" t="n">
        <x:f>COUNTIF('K6.04 Results review'!I99:I122,"Check counts / denominator")</x:f>
        <x:v>0</x:v>
      </x:c>
      <x:c r="C12" s="4" t="str">
        <x:v>Use whole non-negative counts and numerator no greater than denominator.</x:v>
      </x:c>
      <x:c r="D12" s="4"/>
      <x:c r="E12" s="4"/>
      <x:c r="F12" s="4"/>
      <x:c r="G12" s="4"/>
      <x:c r="H12" s="4"/>
      <x:c r="I12" s="4"/>
      <x:c r="J12" s="4"/>
      <x:c r="K12" s="4"/>
      <x:c r="L12" s="4"/>
    </x:row>
    <x:row r="13" ht="42" customHeight="1">
      <x:c r="A13" s="4" t="str">
        <x:v>Outcome review invalid rows</x:v>
      </x:c>
      <x:c r="B13" s="4" t="n">
        <x:f>COUNTIF('K8.06 Outcome review'!I99:I122,"Check counts / denominator")</x:f>
        <x:v>0</x:v>
      </x:c>
      <x:c r="C13" s="4" t="str">
        <x:v>Check scope, cohort and count definitions.</x:v>
      </x:c>
      <x:c r="D13" s="4"/>
      <x:c r="E13" s="4"/>
      <x:c r="F13" s="4"/>
      <x:c r="G13" s="4"/>
      <x:c r="H13" s="4"/>
      <x:c r="I13" s="4"/>
      <x:c r="J13" s="4"/>
      <x:c r="K13" s="4"/>
      <x:c r="L13" s="4"/>
    </x:row>
    <x:row r="14" ht="42" customHeight="1">
      <x:c r="A14" s="4" t="str">
        <x:v>Capacity input error</x:v>
      </x:c>
      <x:c r="B14" s="4" t="n">
        <x:f>IF('K5.03 Capacity calculator'!B110="Check inputs",1,0)</x:f>
        <x:v>0</x:v>
      </x:c>
      <x:c r="C14" s="4" t="str">
        <x:v>A capacity gap is a decision issue; an invalid input is a data issue.</x:v>
      </x:c>
      <x:c r="D14" s="4"/>
      <x:c r="E14" s="4"/>
      <x:c r="F14" s="4"/>
      <x:c r="G14" s="4"/>
      <x:c r="H14" s="4"/>
      <x:c r="I14" s="4"/>
      <x:c r="J14" s="4"/>
      <x:c r="K14" s="4"/>
      <x:c r="L14" s="4"/>
    </x:row>
    <x:row r="15" ht="42" customHeight="1">
      <x:c r="A15" s="4" t="str">
        <x:v>Local reporting count invalid</x:v>
      </x:c>
      <x:c r="B15" s="4" t="n">
        <x:f>IF('01 Setup'!D15="",0,IF(ISNUMBER('01 Setup'!D15),IF(AND('01 Setup'!D15&gt;=1,MOD('01 Setup'!D15,1)=0),0,1),1))</x:f>
        <x:v>0</x:v>
      </x:c>
      <x:c r="C15" s="4" t="str">
        <x:v>Choose a local integer privacy safeguard of at least 1; not a validity norm.</x:v>
      </x:c>
      <x:c r="D15" s="4"/>
      <x:c r="E15" s="4"/>
      <x:c r="F15" s="4"/>
      <x:c r="G15" s="4"/>
      <x:c r="H15" s="4"/>
      <x:c r="I15" s="4"/>
      <x:c r="J15" s="4"/>
      <x:c r="K15" s="4"/>
      <x:c r="L15" s="4"/>
    </x:row>
    <x:row r="16" ht="42" customHeight="1">
      <x:c r="A16" s="4" t="str">
        <x:v>HHC source survey invalid</x:v>
      </x:c>
      <x:c r="B16" s="4" t="n">
        <x:f>COUNTIF('H12 HHC source survey'!G99:G122,"Invalid")</x:f>
        <x:v>0</x:v>
      </x:c>
      <x:c r="C16" s="4" t="str">
        <x:v>Source scale is integer 1-5, not the 1-10 training scale.</x:v>
      </x:c>
      <x:c r="D16" s="4"/>
      <x:c r="E16" s="4"/>
      <x:c r="F16" s="4"/>
      <x:c r="G16" s="4"/>
      <x:c r="H16" s="4"/>
      <x:c r="I16" s="4"/>
      <x:c r="J16" s="4"/>
      <x:c r="K16" s="4"/>
      <x:c r="L16" s="4"/>
    </x:row>
    <x:row r="17" ht="42" customHeight="1">
      <x:c r="A17" s="4" t="str">
        <x:v>Source training review invalid</x:v>
      </x:c>
      <x:c r="B17" s="4" t="n">
        <x:f>COUNTIF('H23 Source training review'!G99:G117,"Invalid")</x:f>
        <x:v>0</x:v>
      </x:c>
      <x:c r="C17" s="4" t="str">
        <x:v>Source scale is integer 1-10; no overall competence score.</x:v>
      </x:c>
      <x:c r="D17" s="4"/>
      <x:c r="E17" s="4"/>
      <x:c r="F17" s="4"/>
      <x:c r="G17" s="4"/>
      <x:c r="H17" s="4"/>
      <x:c r="I17" s="4"/>
      <x:c r="J17" s="4"/>
      <x:c r="K17" s="4"/>
      <x:c r="L17" s="4"/>
    </x:row>
    <x:row r="18" ht="42" customHeight="1">
      <x:c r="A18" s="4" t="str">
        <x:v>Submitted exceeds eligible population</x:v>
      </x:c>
      <x:c r="B18" s="4" t="n">
        <x:f>IF('01 Setup'!D14="",0,IF(ISNUMBER('01 Setup'!D14),IF(OR('01 Setup'!D14&lt;0,MOD('01 Setup'!D14,1)&lt;&gt;0,COUNTA('R05 Data'!A10:A109)&gt;'01 Setup'!D14),1,0),1))</x:f>
        <x:v>0</x:v>
      </x:c>
      <x:c r="C18" s="4" t="str">
        <x:v>Reconcile the population and submitted records.</x:v>
      </x:c>
      <x:c r="D18" s="4"/>
      <x:c r="E18" s="4"/>
      <x:c r="F18" s="4"/>
      <x:c r="G18" s="4"/>
      <x:c r="H18" s="4"/>
      <x:c r="I18" s="4"/>
      <x:c r="J18" s="4"/>
      <x:c r="K18" s="4"/>
      <x:c r="L18" s="4"/>
    </x:row>
    <x:row r="19" ht="42" customHeight="1">
      <x:c r="A19" s="4" t="str">
        <x:v>Invalid five-gate status</x:v>
      </x:c>
      <x:c r="B19" s="4" t="n">
        <x:f>COUNTA('R07 Five readiness gates'!D99:D103)-COUNTIF('R07 Five readiness gates'!D99:D103,"Met")-COUNTIF('R07 Five readiness gates'!D99:D103,"Not met")-COUNTIF('R07 Five readiness gates'!D99:D103,"Not assessed")</x:f>
        <x:v>0</x:v>
      </x:c>
      <x:c r="C19" s="4" t="str">
        <x:v>Use only the defined evidence-status labels.</x:v>
      </x:c>
      <x:c r="D19" s="4"/>
      <x:c r="E19" s="4"/>
      <x:c r="F19" s="4"/>
      <x:c r="G19" s="4"/>
      <x:c r="H19" s="4"/>
      <x:c r="I19" s="4"/>
      <x:c r="J19" s="4"/>
      <x:c r="K19" s="4"/>
      <x:c r="L19" s="4"/>
    </x:row>
    <x:row r="20" ht="42" customHeight="1">
      <x:c r="A20" s="4" t="str">
        <x:v>TOTAL INPUT ISSUES</x:v>
      </x:c>
      <x:c r="B20" s="4" t="n">
        <x:f>SUM(B8:B19)</x:f>
        <x:v>0</x:v>
      </x:c>
      <x:c r="C20" s="4" t="str">
        <x:v>Resolve before relying on the affected results.</x:v>
      </x:c>
      <x:c r="D20" s="4"/>
      <x:c r="E20" s="4"/>
      <x:c r="F20" s="4"/>
      <x:c r="G20" s="4"/>
      <x:c r="H20" s="4"/>
      <x:c r="I20" s="4"/>
      <x:c r="J20" s="4"/>
      <x:c r="K20" s="4"/>
      <x:c r="L20" s="4"/>
    </x:row>
    <x:row r="21" ht="22" customHeight="1">
      <x:c r="A21" s="4"/>
      <x:c r="B21" s="4"/>
      <x:c r="C21" s="4"/>
      <x:c r="D21" s="4"/>
      <x:c r="E21" s="4"/>
      <x:c r="F21" s="4"/>
      <x:c r="G21" s="4"/>
      <x:c r="H21" s="4"/>
      <x:c r="I21" s="4"/>
      <x:c r="J21" s="4"/>
      <x:c r="K21" s="4"/>
      <x:c r="L21" s="4"/>
    </x:row>
    <x:row r="22" ht="22" customHeight="1">
      <x:c r="A22" s="4"/>
      <x:c r="B22" s="4"/>
      <x:c r="C22" s="4"/>
      <x:c r="D22" s="4"/>
      <x:c r="E22" s="4"/>
      <x:c r="F22" s="4"/>
      <x:c r="G22" s="4"/>
      <x:c r="H22" s="4"/>
      <x:c r="I22" s="4"/>
      <x:c r="J22" s="4"/>
      <x:c r="K22" s="4"/>
      <x:c r="L22" s="4"/>
    </x:row>
    <x:row r="23" ht="22" customHeight="1">
      <x:c r="A23" s="177" t="str">
        <x:v>Checks identify input problems, not all weaknesses in evidence or judgement. A zero count does not certify validity, representativeness, legal compliance, readiness or approval to proceed.</x:v>
      </x:c>
      <x:c r="B23" s="177"/>
      <x:c r="C23" s="177"/>
      <x:c r="D23" s="177"/>
      <x:c r="E23" s="177"/>
      <x:c r="F23" s="177"/>
      <x:c r="G23" s="177"/>
      <x:c r="H23" s="177"/>
      <x:c r="I23" s="177"/>
      <x:c r="J23" s="177"/>
      <x:c r="K23" s="177"/>
      <x:c r="L23" s="177"/>
    </x:row>
    <x:row r="24" ht="22" customHeight="1">
      <x:c r="A24" s="177"/>
      <x:c r="B24" s="177"/>
      <x:c r="C24" s="177"/>
      <x:c r="D24" s="177"/>
      <x:c r="E24" s="177"/>
      <x:c r="F24" s="177"/>
      <x:c r="G24" s="177"/>
      <x:c r="H24" s="177"/>
      <x:c r="I24" s="177"/>
      <x:c r="J24" s="177"/>
      <x:c r="K24" s="177"/>
      <x:c r="L24" s="177"/>
    </x:row>
    <x:row r="25" ht="22" customHeight="1">
      <x:c r="A25" s="177"/>
      <x:c r="B25" s="177"/>
      <x:c r="C25" s="177"/>
      <x:c r="D25" s="177"/>
      <x:c r="E25" s="177"/>
      <x:c r="F25" s="177"/>
      <x:c r="G25" s="177"/>
      <x:c r="H25" s="177"/>
      <x:c r="I25" s="177"/>
      <x:c r="J25" s="177"/>
      <x:c r="K25" s="177"/>
      <x:c r="L25" s="177"/>
    </x:row>
    <x:row r="26" ht="22" customHeight="1">
      <x:c r="A26" s="177"/>
      <x:c r="B26" s="177"/>
      <x:c r="C26" s="177"/>
      <x:c r="D26" s="177"/>
      <x:c r="E26" s="177"/>
      <x:c r="F26" s="177"/>
      <x:c r="G26" s="177"/>
      <x:c r="H26" s="177"/>
      <x:c r="I26" s="177"/>
      <x:c r="J26" s="177"/>
      <x:c r="K26" s="177"/>
      <x:c r="L26" s="177"/>
    </x:row>
    <x:row r="27" ht="22" customHeight="1">
      <x:c r="A27" s="4"/>
      <x:c r="B27" s="4"/>
      <x:c r="C27" s="4"/>
      <x:c r="D27" s="4"/>
      <x:c r="E27" s="4"/>
      <x:c r="F27" s="4"/>
      <x:c r="G27" s="4"/>
      <x:c r="H27" s="4"/>
      <x:c r="I27" s="4"/>
      <x:c r="J27" s="4"/>
      <x:c r="K27" s="4"/>
      <x:c r="L27" s="4"/>
    </x:row>
    <x:row r="28" ht="22" customHeight="1">
      <x:c r="A28" s="4"/>
      <x:c r="B28" s="4"/>
      <x:c r="C28" s="4"/>
      <x:c r="D28" s="4"/>
      <x:c r="E28" s="4"/>
      <x:c r="F28" s="4"/>
      <x:c r="G28" s="4"/>
      <x:c r="H28" s="4"/>
      <x:c r="I28" s="4"/>
      <x:c r="J28" s="4"/>
      <x:c r="K28" s="4"/>
      <x:c r="L28" s="4"/>
    </x:row>
    <x:row r="29" ht="22" customHeight="1">
      <x:c r="A29" s="4" t="str">
        <x:v>Operational gate summary</x:v>
      </x:c>
      <x:c r="B29" s="4" t="str">
        <x:f>'R07 Five readiness gates'!B105</x:f>
        <x:v>Not started</x:v>
      </x:c>
      <x:c r="C29" s="4"/>
      <x:c r="D29" s="4"/>
      <x:c r="E29" s="4"/>
      <x:c r="F29" s="4"/>
      <x:c r="G29" s="4"/>
      <x:c r="H29" s="4"/>
      <x:c r="I29" s="4"/>
      <x:c r="J29" s="4"/>
      <x:c r="K29" s="4"/>
      <x:c r="L29" s="4"/>
    </x:row>
    <x:row r="30" ht="22" customHeight="1">
      <x:c r="A30" s="4" t="str">
        <x:v>4C local reporting safeguard</x:v>
      </x:c>
      <x:c r="B30" s="4" t="str">
        <x:f>IF('01 Setup'!D15="","Not set - percentages withheld",'01 Setup'!D15)</x:f>
        <x:v>Not set - percentages withheld</x:v>
      </x:c>
      <x:c r="C30" s="4"/>
      <x:c r="D30" s="4"/>
      <x:c r="E30" s="4"/>
      <x:c r="F30" s="4"/>
      <x:c r="G30" s="4"/>
      <x:c r="H30" s="4"/>
      <x:c r="I30" s="4"/>
      <x:c r="J30" s="4"/>
      <x:c r="K30" s="4"/>
      <x:c r="L30" s="4"/>
    </x:row>
    <x:row r="31" ht="22" customHeight="1">
      <x:c r="A31" s="4" t="str">
        <x:v>Submitted 4C records</x:v>
      </x:c>
      <x:c r="B31" s="4" t="n">
        <x:f>COUNTA('R05 Data'!A10:A109)</x:f>
        <x:v>0</x:v>
      </x:c>
      <x:c r="C31" s="4"/>
      <x:c r="D31" s="4"/>
      <x:c r="E31" s="4"/>
      <x:c r="F31" s="4"/>
      <x:c r="G31" s="4"/>
      <x:c r="H31" s="4"/>
      <x:c r="I31" s="4"/>
      <x:c r="J31" s="4"/>
      <x:c r="K31" s="4"/>
      <x:c r="L31" s="4"/>
    </x:row>
    <x:row r="32" ht="22" customHeight="1">
      <x:c r="A32" s="4" t="str">
        <x:v>Response coverage</x:v>
      </x:c>
      <x:c r="B32" s="166" t="str">
        <x:f>IF(OR(NOT(ISNUMBER('01 Setup'!D14)),'01 Setup'!D14&lt;=0),"",B31/'01 Setup'!D14)</x:f>
      </x:c>
      <x:c r="C32" s="4"/>
      <x:c r="D32" s="4"/>
      <x:c r="E32" s="4"/>
      <x:c r="F32" s="4"/>
      <x:c r="G32" s="4"/>
      <x:c r="H32" s="4"/>
      <x:c r="I32" s="4"/>
      <x:c r="J32" s="4"/>
      <x:c r="K32" s="4"/>
      <x:c r="L32" s="4"/>
    </x:row>
    <x:row r="33" ht="22" customHeight="1">
      <x:c r="A33" s="4"/>
      <x:c r="B33" s="4"/>
      <x:c r="C33" s="4"/>
      <x:c r="D33" s="4"/>
      <x:c r="E33" s="4"/>
      <x:c r="F33" s="4"/>
      <x:c r="G33" s="4"/>
      <x:c r="H33" s="4"/>
      <x:c r="I33" s="4"/>
      <x:c r="J33" s="4"/>
      <x:c r="K33" s="4"/>
      <x:c r="L33" s="4"/>
    </x:row>
    <x:row r="34" ht="22" customHeight="1">
      <x:c r="A34" s="4"/>
      <x:c r="B34" s="4"/>
      <x:c r="C34" s="4"/>
      <x:c r="D34" s="4"/>
      <x:c r="E34" s="4"/>
      <x:c r="F34" s="4"/>
      <x:c r="G34" s="4"/>
      <x:c r="H34" s="4"/>
      <x:c r="I34" s="4"/>
      <x:c r="J34" s="4"/>
      <x:c r="K34" s="4"/>
      <x:c r="L34" s="4"/>
    </x:row>
    <x:row r="35" ht="22" customHeight="1">
      <x:c r="A35" s="4"/>
      <x:c r="B35" s="4"/>
      <x:c r="C35" s="4"/>
      <x:c r="D35" s="4"/>
      <x:c r="E35" s="4"/>
      <x:c r="F35" s="4"/>
      <x:c r="G35" s="4"/>
      <x:c r="H35" s="4"/>
      <x:c r="I35" s="4"/>
      <x:c r="J35" s="4"/>
      <x:c r="K35" s="4"/>
      <x:c r="L35" s="4"/>
    </x:row>
    <x:row r="36" ht="22" customHeight="1">
      <x:c r="A36" s="4"/>
      <x:c r="B36" s="4"/>
      <x:c r="C36" s="4"/>
      <x:c r="D36" s="4"/>
      <x:c r="E36" s="4"/>
      <x:c r="F36" s="4"/>
      <x:c r="G36" s="4"/>
      <x:c r="H36" s="4"/>
      <x:c r="I36" s="4"/>
      <x:c r="J36" s="4"/>
      <x:c r="K36" s="4"/>
      <x:c r="L36" s="4"/>
    </x:row>
    <x:row r="37" ht="22" customHeight="1">
      <x:c r="A37" s="4"/>
      <x:c r="B37" s="4"/>
      <x:c r="C37" s="4"/>
      <x:c r="D37" s="4"/>
      <x:c r="E37" s="4"/>
      <x:c r="F37" s="4"/>
      <x:c r="G37" s="4"/>
      <x:c r="H37" s="4"/>
      <x:c r="I37" s="4"/>
      <x:c r="J37" s="4"/>
      <x:c r="K37" s="4"/>
      <x:c r="L37" s="4"/>
    </x:row>
    <x:row r="38" ht="22" customHeight="1">
      <x:c r="A38" s="4"/>
      <x:c r="B38" s="4"/>
      <x:c r="C38" s="4"/>
      <x:c r="D38" s="4"/>
      <x:c r="E38" s="4"/>
      <x:c r="F38" s="4"/>
      <x:c r="G38" s="4"/>
      <x:c r="H38" s="4"/>
      <x:c r="I38" s="4"/>
      <x:c r="J38" s="4"/>
      <x:c r="K38" s="4"/>
      <x:c r="L38" s="4"/>
    </x:row>
    <x:row r="39" ht="22" customHeight="1">
      <x:c r="A39" s="4"/>
      <x:c r="B39" s="4"/>
      <x:c r="C39" s="4"/>
      <x:c r="D39" s="4"/>
      <x:c r="E39" s="4"/>
      <x:c r="F39" s="4"/>
      <x:c r="G39" s="4"/>
      <x:c r="H39" s="4"/>
      <x:c r="I39" s="4"/>
      <x:c r="J39" s="4"/>
      <x:c r="K39" s="4"/>
      <x:c r="L39" s="4"/>
    </x:row>
    <x:row r="40" ht="22" customHeight="1">
      <x:c r="A40" s="4"/>
      <x:c r="B40" s="4"/>
      <x:c r="C40" s="4"/>
      <x:c r="D40" s="4"/>
      <x:c r="E40" s="4"/>
      <x:c r="F40" s="4"/>
      <x:c r="G40" s="4"/>
      <x:c r="H40" s="4"/>
      <x:c r="I40" s="4"/>
      <x:c r="J40" s="4"/>
      <x:c r="K40" s="4"/>
      <x:c r="L40" s="4"/>
    </x:row>
    <x:row r="41" ht="22" customHeight="1">
      <x:c r="A41" s="4"/>
      <x:c r="B41" s="4"/>
      <x:c r="C41" s="4"/>
      <x:c r="D41" s="4"/>
      <x:c r="E41" s="4"/>
      <x:c r="F41" s="4"/>
      <x:c r="G41" s="4"/>
      <x:c r="H41" s="4"/>
      <x:c r="I41" s="4"/>
      <x:c r="J41" s="4"/>
      <x:c r="K41" s="4"/>
      <x:c r="L41" s="4"/>
    </x:row>
    <x:row r="42" ht="22" customHeight="1">
      <x:c r="A42" s="4"/>
      <x:c r="B42" s="4"/>
      <x:c r="C42" s="4"/>
      <x:c r="D42" s="4"/>
      <x:c r="E42" s="4"/>
      <x:c r="F42" s="4"/>
      <x:c r="G42" s="4"/>
      <x:c r="H42" s="4"/>
      <x:c r="I42" s="4"/>
      <x:c r="J42" s="4"/>
      <x:c r="K42" s="4"/>
      <x:c r="L42" s="4"/>
    </x:row>
    <x:row r="43" ht="22" customHeight="1">
      <x:c r="A43" s="4"/>
      <x:c r="B43" s="4"/>
      <x:c r="C43" s="4"/>
      <x:c r="D43" s="4"/>
      <x:c r="E43" s="4"/>
      <x:c r="F43" s="4"/>
      <x:c r="G43" s="4"/>
      <x:c r="H43" s="4"/>
      <x:c r="I43" s="4"/>
      <x:c r="J43" s="4"/>
      <x:c r="K43" s="4"/>
      <x:c r="L43" s="4"/>
    </x:row>
    <x:row r="44" ht="22" customHeight="1">
      <x:c r="A44" s="4"/>
      <x:c r="B44" s="4"/>
      <x:c r="C44" s="4"/>
      <x:c r="D44" s="4"/>
      <x:c r="E44" s="4"/>
      <x:c r="F44" s="4"/>
      <x:c r="G44" s="4"/>
      <x:c r="H44" s="4"/>
      <x:c r="I44" s="4"/>
      <x:c r="J44" s="4"/>
      <x:c r="K44" s="4"/>
      <x:c r="L44" s="4"/>
    </x:row>
    <x:row r="45" ht="22" customHeight="1">
      <x:c r="A45" s="4"/>
      <x:c r="B45" s="4"/>
      <x:c r="C45" s="4"/>
      <x:c r="D45" s="4"/>
      <x:c r="E45" s="4"/>
      <x:c r="F45" s="4"/>
      <x:c r="G45" s="4"/>
      <x:c r="H45" s="4"/>
      <x:c r="I45" s="4"/>
      <x:c r="J45" s="4"/>
      <x:c r="K45" s="4"/>
      <x:c r="L45" s="4"/>
    </x:row>
    <x:row r="46" ht="22" customHeight="1">
      <x:c r="A46" s="4"/>
      <x:c r="B46" s="4"/>
      <x:c r="C46" s="4"/>
      <x:c r="D46" s="4"/>
      <x:c r="E46" s="4"/>
      <x:c r="F46" s="4"/>
      <x:c r="G46" s="4"/>
      <x:c r="H46" s="4"/>
      <x:c r="I46" s="4"/>
      <x:c r="J46" s="4"/>
      <x:c r="K46" s="4"/>
      <x:c r="L46" s="4"/>
    </x:row>
    <x:row r="47" ht="22" customHeight="1">
      <x:c r="A47" s="4"/>
      <x:c r="B47" s="4"/>
      <x:c r="C47" s="4"/>
      <x:c r="D47" s="4"/>
      <x:c r="E47" s="4"/>
      <x:c r="F47" s="4"/>
      <x:c r="G47" s="4"/>
      <x:c r="H47" s="4"/>
      <x:c r="I47" s="4"/>
      <x:c r="J47" s="4"/>
      <x:c r="K47" s="4"/>
      <x:c r="L47" s="4"/>
    </x:row>
    <x:row r="48" ht="22" customHeight="1">
      <x:c r="A48" s="4"/>
      <x:c r="B48" s="4"/>
      <x:c r="C48" s="4"/>
      <x:c r="D48" s="4"/>
      <x:c r="E48" s="4"/>
      <x:c r="F48" s="4"/>
      <x:c r="G48" s="4"/>
      <x:c r="H48" s="4"/>
      <x:c r="I48" s="4"/>
      <x:c r="J48" s="4"/>
      <x:c r="K48" s="4"/>
      <x:c r="L48" s="4"/>
    </x:row>
    <x:row r="49" ht="22" customHeight="1">
      <x:c r="A49" s="4"/>
      <x:c r="B49" s="4"/>
      <x:c r="C49" s="4"/>
      <x:c r="D49" s="4"/>
      <x:c r="E49" s="4"/>
      <x:c r="F49" s="4"/>
      <x:c r="G49" s="4"/>
      <x:c r="H49" s="4"/>
      <x:c r="I49" s="4"/>
      <x:c r="J49" s="4"/>
      <x:c r="K49" s="4"/>
      <x:c r="L49" s="4"/>
    </x:row>
    <x:row r="50" ht="22" customHeight="1">
      <x:c r="A50" s="4"/>
      <x:c r="B50" s="4"/>
      <x:c r="C50" s="4"/>
      <x:c r="D50" s="4"/>
      <x:c r="E50" s="4"/>
      <x:c r="F50" s="4"/>
      <x:c r="G50" s="4"/>
      <x:c r="H50" s="4"/>
      <x:c r="I50" s="4"/>
      <x:c r="J50" s="4"/>
      <x:c r="K50" s="4"/>
      <x:c r="L50" s="4"/>
    </x:row>
    <x:row r="51" ht="22" customHeight="1">
      <x:c r="A51" s="4"/>
      <x:c r="B51" s="4"/>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23:L26"/>
  </x:mergeCells>
  <x:conditionalFormatting sqref="B8:B20">
    <x:cfRule type="cellIs" dxfId="1" priority="1" operator="greater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0" hidden="0" customWidth="1"/>
    <x:col min="2" max="2" width="42" hidden="0" customWidth="1"/>
    <x:col min="3" max="3" width="34" hidden="0" customWidth="1"/>
    <x:col min="4" max="4" width="58" hidden="0" customWidth="1"/>
    <x:col min="5" max="5" width="65"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Sources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CHANGE MANAGEMENT / one workbook / live inputs are blank; examples are separate.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WORKING TOOLKIT</x:v>
      </x:c>
      <x:c r="K5" s="24"/>
      <x:c r="L5" s="24"/>
    </x:row>
    <x:row r="6" ht="22" customHeight="1">
      <x:c r="A6" s="4"/>
      <x:c r="B6" s="4"/>
      <x:c r="C6" s="4"/>
      <x:c r="D6" s="4"/>
      <x:c r="E6" s="4"/>
      <x:c r="F6" s="4"/>
      <x:c r="G6" s="4"/>
      <x:c r="H6" s="4"/>
      <x:c r="I6" s="4"/>
      <x:c r="J6" s="4"/>
      <x:c r="K6" s="4"/>
      <x:c r="L6" s="4"/>
    </x:row>
    <x:row r="7" ht="32" customHeight="1">
      <x:c r="A7" s="99" t="str">
        <x:v>Code</x:v>
      </x:c>
      <x:c r="B7" s="99" t="str">
        <x:v>Source</x:v>
      </x:c>
      <x:c r="C7" s="99" t="str">
        <x:v>Author / edition</x:v>
      </x:c>
      <x:c r="D7" s="99" t="str">
        <x:v>Use and limits</x:v>
      </x:c>
      <x:c r="E7" s="99" t="str">
        <x:v>URL or supplied filename</x:v>
      </x:c>
      <x:c r="F7" s="4"/>
      <x:c r="G7" s="4"/>
      <x:c r="H7" s="4"/>
      <x:c r="I7" s="4"/>
      <x:c r="J7" s="4"/>
      <x:c r="K7" s="4"/>
      <x:c r="L7" s="4"/>
    </x:row>
    <x:row r="8" ht="88" customHeight="1">
      <x:c r="A8" s="4" t="str">
        <x:v>U01</x:v>
      </x:c>
      <x:c r="B8" s="4" t="str">
        <x:v>Supplied change-management consulting toolkit, Practitioner Edition 02</x:v>
      </x:c>
      <x:c r="C8" s="4" t="str">
        <x:v>HR Delivery; source context HHC October 2021</x:v>
      </x:c>
      <x:c r="D8" s="4" t="str">
        <x:v>97-page PDF and matching 97-slide PPTX supplied by the user. Four phases, eight workstreams, 27 tools and culture roadmap retained in Part 2. The source credits Deloitte Vision to Value.</x:v>
      </x:c>
      <x:c r="E8" s="4" t="str">
        <x:v>User-supplied: HR_Delivery_Change_Management_Consulting_Toolkit_v2(1).pdf</x:v>
      </x:c>
      <x:c r="F8" s="4"/>
      <x:c r="G8" s="4"/>
      <x:c r="H8" s="4"/>
      <x:c r="I8" s="4"/>
      <x:c r="J8" s="4"/>
      <x:c r="K8" s="4"/>
      <x:c r="L8" s="4"/>
    </x:row>
    <x:row r="9" ht="88" customHeight="1">
      <x:c r="A9" s="4" t="str">
        <x:v>U02</x:v>
      </x:c>
      <x:c r="B9" s="4" t="str">
        <x:v>Supplied earlier consulting toolkit</x:v>
      </x:c>
      <x:c r="C9" s="4" t="str">
        <x:v>HR Delivery; October 2026 edition</x:v>
      </x:c>
      <x:c r="D9" s="4" t="str">
        <x:v>105-page predecessor checked for source structure. Not duplicated in the manual; v2 is the controlling presentation.</x:v>
      </x:c>
      <x:c r="E9" s="4" t="str">
        <x:v>User-supplied: HR_Delivery_Change_Management_Consulting_Toolkit(1).pdf</x:v>
      </x:c>
      <x:c r="F9" s="4"/>
      <x:c r="G9" s="4"/>
      <x:c r="H9" s="4"/>
      <x:c r="I9" s="4"/>
      <x:c r="J9" s="4"/>
      <x:c r="K9" s="4"/>
      <x:c r="L9" s="4"/>
    </x:row>
    <x:row r="10" ht="88" customHeight="1">
      <x:c r="A10" s="4" t="str">
        <x:v>U03</x:v>
      </x:c>
      <x:c r="B10" s="4" t="str">
        <x:v>Change Management Workshop Worksheets</x:v>
      </x:c>
      <x:c r="C10" s="4" t="str">
        <x:v>HR Delivery</x:v>
      </x:c>
      <x:c r="D10" s="4" t="str">
        <x:v>40-page companion used to confirm the 27-tool register and seven-page culture implementation roadmap.</x:v>
      </x:c>
      <x:c r="E10" s="4" t="str">
        <x:v>User-supplied: HR_Delivery_Change_Management_Workshop_Worksheets(1).pdf</x:v>
      </x:c>
      <x:c r="F10" s="4"/>
      <x:c r="G10" s="4"/>
      <x:c r="H10" s="4"/>
      <x:c r="I10" s="4"/>
      <x:c r="J10" s="4"/>
      <x:c r="K10" s="4"/>
      <x:c r="L10" s="4"/>
    </x:row>
    <x:row r="11" ht="88" customHeight="1">
      <x:c r="A11" s="4" t="str">
        <x:v>U04</x:v>
      </x:c>
      <x:c r="B11" s="4" t="str">
        <x:v>Ready for Change? Assessing Capacity, Commitment and the Conditions for Successful Change</x:v>
      </x:c>
      <x:c r="C11" s="4" t="str">
        <x:v>HR Delivery; October 2026</x:v>
      </x:c>
      <x:c r="D11" s="4" t="str">
        <x:v>4C structure, twelve dimensions, five gates and the 24-item illustrative bank retained with its boundaries and source mixed order.</x:v>
      </x:c>
      <x:c r="E11" s="4" t="str">
        <x:v>User-supplied: Ready_for_Change(1).pdf</x:v>
      </x:c>
      <x:c r="F11" s="4"/>
      <x:c r="G11" s="4"/>
      <x:c r="H11" s="4"/>
      <x:c r="I11" s="4"/>
      <x:c r="J11" s="4"/>
      <x:c r="K11" s="4"/>
      <x:c r="L11" s="4"/>
    </x:row>
    <x:row r="12" ht="88" customHeight="1">
      <x:c r="A12" s="4" t="str">
        <x:v>U05</x:v>
      </x:c>
      <x:c r="B12" s="4" t="str">
        <x:v>50 Change Management Models: A Critical Guide to Choosing, Combining and Applying Change Approaches</x:v>
      </x:c>
      <x:c r="C12" s="4" t="str">
        <x:v>HR Delivery; October 2026</x:v>
      </x:c>
      <x:c r="D12" s="4" t="str">
        <x:v>Exact fifty-model selection, numbering and seven families retained. Source accounts are distinguished from new application forms. Not an independent systematic revalidation.</x:v>
      </x:c>
      <x:c r="E12" s="4" t="str">
        <x:v>User-supplied: HR_Delivery_50_Change_Management_Models(1).pdf</x:v>
      </x:c>
      <x:c r="F12" s="4"/>
      <x:c r="G12" s="4"/>
      <x:c r="H12" s="4"/>
      <x:c r="I12" s="4"/>
      <x:c r="J12" s="4"/>
      <x:c r="K12" s="4"/>
      <x:c r="L12" s="4"/>
    </x:row>
    <x:row r="13" ht="88" customHeight="1">
      <x:c r="A13" s="4" t="str">
        <x:v>E01</x:v>
      </x:c>
      <x:c r="B13" s="4" t="str">
        <x:v>Leading Change: Why Transformation Efforts Fail</x:v>
      </x:c>
      <x:c r="C13" s="4" t="str">
        <x:v>John P. Kotter; Harvard Business Review, March-April 1995; January 2007 reprint R0701J</x:v>
      </x:c>
      <x:c r="D13" s="4" t="str">
        <x:v>User-linked file is the 2007 Best of HBR reprint of the 1995 article. Original eight-step logic informs Part 1; article is linked, not reproduced. Historical percentage heuristics are not toolkit approval thresholds.</x:v>
      </x:c>
      <x:c r="E13" s="4" t="str">
        <x:v>https://irp-cdn.multiscreensite.com/6e5efd05/files/uploaded/Leading%20Change.pdf</x:v>
      </x:c>
      <x:c r="F13" s="4"/>
      <x:c r="G13" s="4"/>
      <x:c r="H13" s="4"/>
      <x:c r="I13" s="4"/>
      <x:c r="J13" s="4"/>
      <x:c r="K13" s="4"/>
      <x:c r="L13" s="4"/>
    </x:row>
    <x:row r="14" ht="88" customHeight="1">
      <x:c r="A14" s="4" t="str">
        <x:v>E02</x:v>
      </x:c>
      <x:c r="B14" s="4" t="str">
        <x:v>The 8 Steps for Leading Change</x:v>
      </x:c>
      <x:c r="C14" s="4" t="str">
        <x:v>Kotter, official methodology; accessed 10 October 2026</x:v>
      </x:c>
      <x:c r="D14" s="4" t="str">
        <x:v>Current terminology is compared explicitly with the original sequence; it does not silently replace the 1995 account.</x:v>
      </x:c>
      <x:c r="E14" s="4" t="str">
        <x:v>https://www.kotterinc.com/methodology/8-steps/</x:v>
      </x:c>
      <x:c r="F14" s="4"/>
      <x:c r="G14" s="4"/>
      <x:c r="H14" s="4"/>
      <x:c r="I14" s="4"/>
      <x:c r="J14" s="4"/>
      <x:c r="K14" s="4"/>
      <x:c r="L14" s="4"/>
    </x:row>
    <x:row r="15" ht="88" customHeight="1">
      <x:c r="A15" s="4" t="str">
        <x:v>E03</x:v>
      </x:c>
      <x:c r="B15" s="4" t="str">
        <x:v>Bringing Strategy and Vision to Life</x:v>
      </x:c>
      <x:c r="C15" s="4" t="str">
        <x:v>Kotter, official guidance; accessed 10 October 2026</x:v>
      </x:c>
      <x:c r="D15" s="4" t="str">
        <x:v>Opportunity-led mobilisation and the limits of fear-based burning-platform language. New canvases are HR Delivery applications.</x:v>
      </x:c>
      <x:c r="E15" s="4" t="str">
        <x:v>https://www.kotterinc.com/bringing-strategy-vision-to-life/</x:v>
      </x:c>
      <x:c r="F15" s="4"/>
      <x:c r="G15" s="4"/>
      <x:c r="H15" s="4"/>
      <x:c r="I15" s="4"/>
      <x:c r="J15" s="4"/>
      <x:c r="K15" s="4"/>
      <x:c r="L15" s="4"/>
    </x:row>
    <x:row r="16" ht="88" customHeight="1">
      <x:c r="A16" s="4" t="str">
        <x:v>E04</x:v>
      </x:c>
      <x:c r="B16" s="4" t="str">
        <x:v>Book Excerpt: A Sense of Urgency</x:v>
      </x:c>
      <x:c r="C16" s="4" t="str">
        <x:v>Harvard Business School Working Knowledge; John Kotter excerpt</x:v>
      </x:c>
      <x:c r="D16" s="4" t="str">
        <x:v>Distinguishes productive urgency from fear, anger, blame and frantic activity.</x:v>
      </x:c>
      <x:c r="E16" s="4" t="str">
        <x:v>https://www.library.hbs.edu/working-knowledge/book-excerpt-a-sense-of-urgency</x:v>
      </x:c>
      <x:c r="F16" s="4"/>
      <x:c r="G16" s="4"/>
      <x:c r="H16" s="4"/>
      <x:c r="I16" s="4"/>
      <x:c r="J16" s="4"/>
      <x:c r="K16" s="4"/>
      <x:c r="L16" s="4"/>
    </x:row>
    <x:row r="17" ht="88" customHeight="1">
      <x:c r="A17" s="4" t="str">
        <x:v>E05</x:v>
      </x:c>
      <x:c r="B17" s="4" t="str">
        <x:v>The 4 Core Change Principles</x:v>
      </x:c>
      <x:c r="C17" s="4" t="str">
        <x:v>Kotter, official methodology; accessed 10 October 2026</x:v>
      </x:c>
      <x:c r="D17" s="4" t="str">
        <x:v>Leadership and management; head and heart; have-to and want-to; selected few and diverse many.</x:v>
      </x:c>
      <x:c r="E17" s="4" t="str">
        <x:v>https://www.kotterinc.com/methodology/the-4-core-change-principles-dr-john-kotter/</x:v>
      </x:c>
      <x:c r="F17" s="4"/>
      <x:c r="G17" s="4"/>
      <x:c r="H17" s="4"/>
      <x:c r="I17" s="4"/>
      <x:c r="J17" s="4"/>
      <x:c r="K17" s="4"/>
      <x:c r="L17" s="4"/>
    </x:row>
    <x:row r="18" ht="88" customHeight="1">
      <x:c r="A18" s="4" t="str">
        <x:v>E06</x:v>
      </x:c>
      <x:c r="B18" s="4" t="str">
        <x:v>The Prosci ADKAR Model; Ability</x:v>
      </x:c>
      <x:c r="C18" s="4" t="str">
        <x:v>Prosci, official methodology; accessed 10 October 2026</x:v>
      </x:c>
      <x:c r="D18" s="4" t="str">
        <x:v>Awareness, Desire, Knowledge, Ability and Reinforcement. Ability is distinct from knowledge; the historical source deck uses different wording in one crosswalk.</x:v>
      </x:c>
      <x:c r="E18" s="4" t="str">
        <x:v>https://www.prosci.com/methodology/adkar</x:v>
      </x:c>
      <x:c r="F18" s="4"/>
      <x:c r="G18" s="4"/>
      <x:c r="H18" s="4"/>
      <x:c r="I18" s="4"/>
      <x:c r="J18" s="4"/>
      <x:c r="K18" s="4"/>
      <x:c r="L18" s="4"/>
    </x:row>
    <x:row r="19" ht="88" customHeight="1">
      <x:c r="A19" s="4" t="str">
        <x:v>E07</x:v>
      </x:c>
      <x:c r="B19" s="4" t="str">
        <x:v>What Is Transition?</x:v>
      </x:c>
      <x:c r="C19" s="4" t="str">
        <x:v>William Bridges Associates; accessed 10 October 2026</x:v>
      </x:c>
      <x:c r="D19" s="4" t="str">
        <x:v>External change and internal transition; endings, neutral zone and new beginning. Used without imposing fixed individual stages.</x:v>
      </x:c>
      <x:c r="E19" s="4" t="str">
        <x:v>https://wmbridges.com/about/what-is-transition/</x:v>
      </x:c>
      <x:c r="F19" s="4"/>
      <x:c r="G19" s="4"/>
      <x:c r="H19" s="4"/>
      <x:c r="I19" s="4"/>
      <x:c r="J19" s="4"/>
      <x:c r="K19" s="4"/>
      <x:c r="L19" s="4"/>
    </x:row>
    <x:row r="20" ht="88" customHeight="1">
      <x:c r="A20" s="4" t="str">
        <x:v>E08</x:v>
      </x:c>
      <x:c r="B20" s="4" t="str">
        <x:v>Making Events Accessible</x:v>
      </x:c>
      <x:c r="C20" s="4" t="str">
        <x:v>W3C Web Accessibility Initiative; updated 31 August 2022</x:v>
      </x:c>
      <x:c r="D20" s="4" t="str">
        <x:v>Accessible materials, participation routes, venues, remote meetings and information delivery. The manual is not certified PDF/UA.</x:v>
      </x:c>
      <x:c r="E20" s="4" t="str">
        <x:v>https://www.w3.org/WAI/teach-advocate/accessible-presentations/</x:v>
      </x:c>
      <x:c r="F20" s="4"/>
      <x:c r="G20" s="4"/>
      <x:c r="H20" s="4"/>
      <x:c r="I20" s="4"/>
      <x:c r="J20" s="4"/>
      <x:c r="K20" s="4"/>
      <x:c r="L20" s="4"/>
    </x:row>
    <x:row r="21" ht="88" customHeight="1">
      <x:c r="A21" s="4" t="str">
        <x:v>E09</x:v>
      </x:c>
      <x:c r="B21" s="4" t="str">
        <x:v>Model for Improvement; Testing Changes</x:v>
      </x:c>
      <x:c r="C21" s="4" t="str">
        <x:v>Institute for Healthcare Improvement; accessed 10 October 2026</x:v>
      </x:c>
      <x:c r="D21" s="4" t="str">
        <x:v>Three improvement questions and repeated Plan-Do-Study-Act tests. New experiment forms do not reproduce the publisher-owned model artwork.</x:v>
      </x:c>
      <x:c r="E21" s="4" t="str">
        <x:v>https://www.ihi.org/library/model-for-improvement/testing-changes</x:v>
      </x:c>
      <x:c r="F21" s="4"/>
      <x:c r="G21" s="4"/>
      <x:c r="H21" s="4"/>
      <x:c r="I21" s="4"/>
      <x:c r="J21" s="4"/>
      <x:c r="K21" s="4"/>
      <x:c r="L21" s="4"/>
    </x:row>
    <x:row r="22" ht="88" customHeight="1">
      <x:c r="A22" s="4" t="str">
        <x:v>E10</x:v>
      </x:c>
      <x:c r="B22" s="4" t="str">
        <x:v>The behaviour change wheel: A new method for characterising and designing behaviour change interventions</x:v>
      </x:c>
      <x:c r="C22" s="4" t="str">
        <x:v>Michie, van Stralen and West; Implementation Science 2011</x:v>
      </x:c>
      <x:c r="D22" s="4" t="str">
        <x:v>Primary COM-B and Behaviour Change Wheel paper. Source-derived model guide plus original workplace application, not a validated assessment.</x:v>
      </x:c>
      <x:c r="E22" s="4" t="str">
        <x:v>https://pmc.ncbi.nlm.nih.gov/articles/PMC3096582/</x:v>
      </x:c>
      <x:c r="F22" s="4"/>
      <x:c r="G22" s="4"/>
      <x:c r="H22" s="4"/>
      <x:c r="I22" s="4"/>
      <x:c r="J22" s="4"/>
      <x:c r="K22" s="4"/>
      <x:c r="L22" s="4"/>
    </x:row>
    <x:row r="23" ht="88" customHeight="1">
      <x:c r="A23" s="4" t="str">
        <x:v>E11</x:v>
      </x:c>
      <x:c r="B23" s="4" t="str">
        <x:v>Organizational readiness for implementing change: a psychometric assessment of a new measure</x:v>
      </x:c>
      <x:c r="C23" s="4" t="str">
        <x:v>Shea and colleagues; Implementation Science 2014</x:v>
      </x:c>
      <x:c r="D23" s="4" t="str">
        <x:v>Distinguishes collective change commitment and efficacy. The toolkit does not reproduce ORIC or imply that its 4C bank inherits ORIC validation.</x:v>
      </x:c>
      <x:c r="E23" s="4" t="str">
        <x:v>https://implementationscience.biomedcentral.com/counter/pdf/10.1186/1748-5908-9-7.pdf</x:v>
      </x:c>
      <x:c r="F23" s="4"/>
      <x:c r="G23" s="4"/>
      <x:c r="H23" s="4"/>
      <x:c r="I23" s="4"/>
      <x:c r="J23" s="4"/>
      <x:c r="K23" s="4"/>
      <x:c r="L23" s="4"/>
    </x:row>
    <x:row r="24" ht="88" customHeight="1">
      <x:c r="A24" s="4" t="str">
        <x:v>E12</x:v>
      </x:c>
      <x:c r="B24" s="4" t="str">
        <x:v>Updated CFIR constructs and implementation research guidance</x:v>
      </x:c>
      <x:c r="C24" s="4" t="str">
        <x:v>CFIR Research Team; 2022 framework update; accessed 10 October 2026</x:v>
      </x:c>
      <x:c r="D24" s="4" t="str">
        <x:v>Five updated domains are retained. A determinant framework is not a complete delivery schedule or an automatic readiness score.</x:v>
      </x:c>
      <x:c r="E24" s="4" t="str">
        <x:v>https://cfirguide.org/cfir-implementation-research</x:v>
      </x:c>
      <x:c r="F24" s="4"/>
      <x:c r="G24" s="4"/>
      <x:c r="H24" s="4"/>
      <x:c r="I24" s="4"/>
      <x:c r="J24" s="4"/>
      <x:c r="K24" s="4"/>
      <x:c r="L24" s="4"/>
    </x:row>
    <x:row r="25" ht="22" customHeight="1">
      <x:c r="A25" s="4"/>
      <x:c r="B25" s="4"/>
      <x:c r="C25" s="4"/>
      <x:c r="D25" s="4"/>
      <x:c r="E25" s="4"/>
      <x:c r="F25" s="4"/>
      <x:c r="G25" s="4"/>
      <x:c r="H25" s="4"/>
      <x:c r="I25" s="4"/>
      <x:c r="J25" s="4"/>
      <x:c r="K25" s="4"/>
      <x:c r="L25" s="4"/>
    </x:row>
    <x:row r="26" ht="22" customHeight="1">
      <x:c r="A26" s="4"/>
      <x:c r="B26" s="4"/>
      <x:c r="C26" s="4"/>
      <x:c r="D26" s="4"/>
      <x:c r="E26" s="4"/>
      <x:c r="F26" s="4"/>
      <x:c r="G26" s="4"/>
      <x:c r="H26" s="4"/>
      <x:c r="I26" s="4"/>
      <x:c r="J26" s="4"/>
      <x:c r="K26" s="4"/>
      <x:c r="L26" s="4"/>
    </x:row>
    <x:row r="27" ht="22" customHeight="1">
      <x:c r="A27" s="4"/>
      <x:c r="B27" s="4"/>
      <x:c r="C27" s="4"/>
      <x:c r="D27" s="4"/>
      <x:c r="E27" s="4"/>
      <x:c r="F27" s="4"/>
      <x:c r="G27" s="4"/>
      <x:c r="H27" s="4"/>
      <x:c r="I27" s="4"/>
      <x:c r="J27" s="4"/>
      <x:c r="K27" s="4"/>
      <x:c r="L27" s="4"/>
    </x:row>
    <x:row r="28" ht="22" customHeight="1">
      <x:c r="A28" s="4"/>
      <x:c r="B28" s="4"/>
      <x:c r="C28" s="4"/>
      <x:c r="D28" s="4"/>
      <x:c r="E28" s="4"/>
      <x:c r="F28" s="4"/>
      <x:c r="G28" s="4"/>
      <x:c r="H28" s="4"/>
      <x:c r="I28" s="4"/>
      <x:c r="J28" s="4"/>
      <x:c r="K28" s="4"/>
      <x:c r="L28" s="4"/>
    </x:row>
    <x:row r="29" ht="22" customHeight="1">
      <x:c r="A29" s="4"/>
      <x:c r="B29" s="4"/>
      <x:c r="C29" s="4"/>
      <x:c r="D29" s="4"/>
      <x:c r="E29" s="4"/>
      <x:c r="F29" s="4"/>
      <x:c r="G29" s="4"/>
      <x:c r="H29" s="4"/>
      <x:c r="I29" s="4"/>
      <x:c r="J29" s="4"/>
      <x:c r="K29" s="4"/>
      <x:c r="L29" s="4"/>
    </x:row>
    <x:row r="30" ht="22" customHeight="1">
      <x:c r="A30" s="4"/>
      <x:c r="B30" s="4"/>
      <x:c r="C30" s="4"/>
      <x:c r="D30" s="4"/>
      <x:c r="E30" s="4"/>
      <x:c r="F30" s="4"/>
      <x:c r="G30" s="4"/>
      <x:c r="H30" s="4"/>
      <x:c r="I30" s="4"/>
      <x:c r="J30" s="4"/>
      <x:c r="K30" s="4"/>
      <x:c r="L30" s="4"/>
    </x:row>
    <x:row r="31" ht="22" customHeight="1">
      <x:c r="A31" s="4"/>
      <x:c r="B31" s="4"/>
      <x:c r="C31" s="4"/>
      <x:c r="D31" s="4"/>
      <x:c r="E31" s="4"/>
      <x:c r="F31" s="4"/>
      <x:c r="G31" s="4"/>
      <x:c r="H31" s="4"/>
      <x:c r="I31" s="4"/>
      <x:c r="J31" s="4"/>
      <x:c r="K31" s="4"/>
      <x:c r="L31" s="4"/>
    </x:row>
    <x:row r="32" ht="22" customHeight="1">
      <x:c r="A32" s="4"/>
      <x:c r="B32" s="4"/>
      <x:c r="C32" s="4"/>
      <x:c r="D32" s="4"/>
      <x:c r="E32" s="4"/>
      <x:c r="F32" s="4"/>
      <x:c r="G32" s="4"/>
      <x:c r="H32" s="4"/>
      <x:c r="I32" s="4"/>
      <x:c r="J32" s="4"/>
      <x:c r="K32" s="4"/>
      <x:c r="L32" s="4"/>
    </x:row>
    <x:row r="33" ht="22" customHeight="1">
      <x:c r="A33" s="4"/>
      <x:c r="B33" s="4"/>
      <x:c r="C33" s="4"/>
      <x:c r="D33" s="4"/>
      <x:c r="E33" s="4"/>
      <x:c r="F33" s="4"/>
      <x:c r="G33" s="4"/>
      <x:c r="H33" s="4"/>
      <x:c r="I33" s="4"/>
      <x:c r="J33" s="4"/>
      <x:c r="K33" s="4"/>
      <x:c r="L33" s="4"/>
    </x:row>
    <x:row r="34" ht="22" customHeight="1">
      <x:c r="A34" s="4"/>
      <x:c r="B34" s="4"/>
      <x:c r="C34" s="4"/>
      <x:c r="D34" s="4"/>
      <x:c r="E34" s="4"/>
      <x:c r="F34" s="4"/>
      <x:c r="G34" s="4"/>
      <x:c r="H34" s="4"/>
      <x:c r="I34" s="4"/>
      <x:c r="J34" s="4"/>
      <x:c r="K34" s="4"/>
      <x:c r="L34" s="4"/>
    </x:row>
    <x:row r="35" ht="22" customHeight="1">
      <x:c r="A35" s="4"/>
      <x:c r="B35" s="4"/>
      <x:c r="C35" s="4"/>
      <x:c r="D35" s="4"/>
      <x:c r="E35" s="4"/>
      <x:c r="F35" s="4"/>
      <x:c r="G35" s="4"/>
      <x:c r="H35" s="4"/>
      <x:c r="I35" s="4"/>
      <x:c r="J35" s="4"/>
      <x:c r="K35" s="4"/>
      <x:c r="L35" s="4"/>
    </x:row>
    <x:row r="36" ht="22" customHeight="1">
      <x:c r="A36" s="4"/>
      <x:c r="B36" s="4"/>
      <x:c r="C36" s="4"/>
      <x:c r="D36" s="4"/>
      <x:c r="E36" s="4"/>
      <x:c r="F36" s="4"/>
      <x:c r="G36" s="4"/>
      <x:c r="H36" s="4"/>
      <x:c r="I36" s="4"/>
      <x:c r="J36" s="4"/>
      <x:c r="K36" s="4"/>
      <x:c r="L36" s="4"/>
    </x:row>
    <x:row r="37" ht="22" customHeight="1">
      <x:c r="A37" s="4"/>
      <x:c r="B37" s="4"/>
      <x:c r="C37" s="4"/>
      <x:c r="D37" s="4"/>
      <x:c r="E37" s="4"/>
      <x:c r="F37" s="4"/>
      <x:c r="G37" s="4"/>
      <x:c r="H37" s="4"/>
      <x:c r="I37" s="4"/>
      <x:c r="J37" s="4"/>
      <x:c r="K37" s="4"/>
      <x:c r="L37" s="4"/>
    </x:row>
    <x:row r="38" ht="22" customHeight="1">
      <x:c r="A38" s="4"/>
      <x:c r="B38" s="4"/>
      <x:c r="C38" s="4"/>
      <x:c r="D38" s="4"/>
      <x:c r="E38" s="4"/>
      <x:c r="F38" s="4"/>
      <x:c r="G38" s="4"/>
      <x:c r="H38" s="4"/>
      <x:c r="I38" s="4"/>
      <x:c r="J38" s="4"/>
      <x:c r="K38" s="4"/>
      <x:c r="L38" s="4"/>
    </x:row>
    <x:row r="39" ht="22" customHeight="1">
      <x:c r="A39" s="4"/>
      <x:c r="B39" s="4"/>
      <x:c r="C39" s="4"/>
      <x:c r="D39" s="4"/>
      <x:c r="E39" s="4"/>
      <x:c r="F39" s="4"/>
      <x:c r="G39" s="4"/>
      <x:c r="H39" s="4"/>
      <x:c r="I39" s="4"/>
      <x:c r="J39" s="4"/>
      <x:c r="K39" s="4"/>
      <x:c r="L39" s="4"/>
    </x:row>
    <x:row r="40" ht="22" customHeight="1">
      <x:c r="A40" s="4"/>
      <x:c r="B40" s="4"/>
      <x:c r="C40" s="4"/>
      <x:c r="D40" s="4"/>
      <x:c r="E40" s="4"/>
      <x:c r="F40" s="4"/>
      <x:c r="G40" s="4"/>
      <x:c r="H40" s="4"/>
      <x:c r="I40" s="4"/>
      <x:c r="J40" s="4"/>
      <x:c r="K40" s="4"/>
      <x:c r="L40" s="4"/>
    </x:row>
    <x:row r="41" ht="22" customHeight="1">
      <x:c r="A41" s="4"/>
      <x:c r="B41" s="4"/>
      <x:c r="C41" s="4"/>
      <x:c r="D41" s="4"/>
      <x:c r="E41" s="4"/>
      <x:c r="F41" s="4"/>
      <x:c r="G41" s="4"/>
      <x:c r="H41" s="4"/>
      <x:c r="I41" s="4"/>
      <x:c r="J41" s="4"/>
      <x:c r="K41" s="4"/>
      <x:c r="L41" s="4"/>
    </x:row>
    <x:row r="42" ht="22" customHeight="1">
      <x:c r="A42" s="4"/>
      <x:c r="B42" s="4"/>
      <x:c r="C42" s="4"/>
      <x:c r="D42" s="4"/>
      <x:c r="E42" s="4"/>
      <x:c r="F42" s="4"/>
      <x:c r="G42" s="4"/>
      <x:c r="H42" s="4"/>
      <x:c r="I42" s="4"/>
      <x:c r="J42" s="4"/>
      <x:c r="K42" s="4"/>
      <x:c r="L42" s="4"/>
    </x:row>
    <x:row r="43" ht="22" customHeight="1">
      <x:c r="A43" s="4"/>
      <x:c r="B43" s="4"/>
      <x:c r="C43" s="4"/>
      <x:c r="D43" s="4"/>
      <x:c r="E43" s="4"/>
      <x:c r="F43" s="4"/>
      <x:c r="G43" s="4"/>
      <x:c r="H43" s="4"/>
      <x:c r="I43" s="4"/>
      <x:c r="J43" s="4"/>
      <x:c r="K43" s="4"/>
      <x:c r="L43" s="4"/>
    </x:row>
    <x:row r="44" ht="22" customHeight="1">
      <x:c r="A44" s="4"/>
      <x:c r="B44" s="4"/>
      <x:c r="C44" s="4"/>
      <x:c r="D44" s="4"/>
      <x:c r="E44" s="4"/>
      <x:c r="F44" s="4"/>
      <x:c r="G44" s="4"/>
      <x:c r="H44" s="4"/>
      <x:c r="I44" s="4"/>
      <x:c r="J44" s="4"/>
      <x:c r="K44" s="4"/>
      <x:c r="L44" s="4"/>
    </x:row>
    <x:row r="45" ht="22" customHeight="1">
      <x:c r="A45" s="4"/>
      <x:c r="B45" s="4"/>
      <x:c r="C45" s="4"/>
      <x:c r="D45" s="4"/>
      <x:c r="E45" s="4"/>
      <x:c r="F45" s="4"/>
      <x:c r="G45" s="4"/>
      <x:c r="H45" s="4"/>
      <x:c r="I45" s="4"/>
      <x:c r="J45" s="4"/>
      <x:c r="K45" s="4"/>
      <x:c r="L45" s="4"/>
    </x:row>
    <x:row r="46" ht="22" customHeight="1">
      <x:c r="A46" s="4"/>
      <x:c r="B46" s="4"/>
      <x:c r="C46" s="4"/>
      <x:c r="D46" s="4"/>
      <x:c r="E46" s="4"/>
      <x:c r="F46" s="4"/>
      <x:c r="G46" s="4"/>
      <x:c r="H46" s="4"/>
      <x:c r="I46" s="4"/>
      <x:c r="J46" s="4"/>
      <x:c r="K46" s="4"/>
      <x:c r="L46" s="4"/>
    </x:row>
    <x:row r="47" ht="22" customHeight="1">
      <x:c r="A47" s="4"/>
      <x:c r="B47" s="4"/>
      <x:c r="C47" s="4"/>
      <x:c r="D47" s="4"/>
      <x:c r="E47" s="4"/>
      <x:c r="F47" s="4"/>
      <x:c r="G47" s="4"/>
      <x:c r="H47" s="4"/>
      <x:c r="I47" s="4"/>
      <x:c r="J47" s="4"/>
      <x:c r="K47" s="4"/>
      <x:c r="L47" s="4"/>
    </x:row>
    <x:row r="48" ht="22" customHeight="1">
      <x:c r="A48" s="4"/>
      <x:c r="B48" s="4"/>
      <x:c r="C48" s="4"/>
      <x:c r="D48" s="4"/>
      <x:c r="E48" s="4"/>
      <x:c r="F48" s="4"/>
      <x:c r="G48" s="4"/>
      <x:c r="H48" s="4"/>
      <x:c r="I48" s="4"/>
      <x:c r="J48" s="4"/>
      <x:c r="K48" s="4"/>
      <x:c r="L48" s="4"/>
    </x:row>
    <x:row r="49" ht="22" customHeight="1">
      <x:c r="A49" s="4"/>
      <x:c r="B49" s="4"/>
      <x:c r="C49" s="4"/>
      <x:c r="D49" s="4"/>
      <x:c r="E49" s="4"/>
      <x:c r="F49" s="4"/>
      <x:c r="G49" s="4"/>
      <x:c r="H49" s="4"/>
      <x:c r="I49" s="4"/>
      <x:c r="J49" s="4"/>
      <x:c r="K49" s="4"/>
      <x:c r="L49" s="4"/>
    </x:row>
    <x:row r="50" ht="22" customHeight="1">
      <x:c r="A50" s="4"/>
      <x:c r="B50" s="4"/>
      <x:c r="C50" s="4"/>
      <x:c r="D50" s="4"/>
      <x:c r="E50" s="4"/>
      <x:c r="F50" s="4"/>
      <x:c r="G50" s="4"/>
      <x:c r="H50" s="4"/>
      <x:c r="I50" s="4"/>
      <x:c r="J50" s="4"/>
      <x:c r="K50" s="4"/>
      <x:c r="L50" s="4"/>
    </x:row>
    <x:row r="51" ht="22" customHeight="1">
      <x:c r="A51" s="4"/>
      <x:c r="B51" s="4"/>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s>
  <x:pageMargins left="0.7" right="0.7" top="0.75" bottom="0.75" header="0.3" footer="0.3"/>
</x:worksheet>
</file>

<file path=xl/worksheets/sheet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K1.01 | Initial change brief</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Agree what this assignment is about before promising a solution.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K1.01</x:v>
      </x:c>
      <x:c r="K5" s="24"/>
      <x:c r="L5" s="24"/>
    </x:row>
    <x:row r="6" ht="22" customHeight="1">
      <x:c r="A6" s="4"/>
      <x:c r="B6" s="4"/>
      <x:c r="C6" s="4"/>
      <x:c r="D6" s="4"/>
      <x:c r="E6" s="4"/>
      <x:c r="F6" s="4"/>
      <x:c r="G6" s="4"/>
      <x:c r="H6" s="4"/>
      <x:c r="I6" s="4"/>
      <x:c r="J6" s="4"/>
      <x:c r="K6" s="4"/>
      <x:c r="L6" s="4"/>
    </x:row>
    <x:row r="7" ht="22" customHeight="1">
      <x:c r="A7" s="30" t="str">
        <x:v>MANUAL GUIDE / 026    FORM / 027</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Decision required
What must be decided, by whom and by when?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Presenting issue
What happens now and why is it a concern?</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Proposed change
What is the current proposal, without treating it as settled?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Affected work
Who, which services and which locations are in scope?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Evidence needed
Which facts and experiences must be checked?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Authority and support
Who permits access and protects time?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Boundaries
What will this assignment not decide or promise?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agreement
When will the brief be checked and who confirms it?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agreed, versioned brief with a named sponsor and a next decision.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accept responsibility for an outcome without access to the decisions, information and people needed to influence it. A brief is not legal authorisation to process sensitive data.</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first conversation should clarify the decision the sponsor needs, the people whose work is affected and what is not yet known. A request for a communications campaign may conceal an unresolved operating decision. Keep the presenting request separate from the issue to investigate. Use this brief to establish permission to explore, not to imply that the proposed solution has already been approved.</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Ask the sponsor to describe a recent example of the problem, not only the desired initiative.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Identify the decision, its owner, the time window and the consequences of delay.</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Describe affected work and people; record exclusions and protected services.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Separate known facts, working assumptions and questions requiring evidence.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access, confidentiality, resources and a review point; return the brief for confirmation.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E01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K1.02 | Case-for-change evidence ledger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Build a traceable case from facts, experience and uncertainty.</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K1.02</x:v>
      </x:c>
      <x:c r="K5" s="24"/>
      <x:c r="L5" s="24"/>
    </x:row>
    <x:row r="6" ht="22" customHeight="1">
      <x:c r="A6" s="4"/>
      <x:c r="B6" s="4"/>
      <x:c r="C6" s="4"/>
      <x:c r="D6" s="4"/>
      <x:c r="E6" s="4"/>
      <x:c r="F6" s="4"/>
      <x:c r="G6" s="4"/>
      <x:c r="H6" s="4"/>
      <x:c r="I6" s="4"/>
      <x:c r="J6" s="4"/>
      <x:c r="K6" s="4"/>
      <x:c r="L6" s="4"/>
    </x:row>
    <x:row r="7" ht="22" customHeight="1">
      <x:c r="A7" s="30" t="str">
        <x:v>MANUAL GUIDE / 029    FORM / 030</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Claim ID
Give the claim a stable identifier.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Source and period
Identify the record, owner and observation window.</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Definition and population
Specify the denominator and exclusions.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Finding
Record a count or observation, not only an adjective.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Counter-evidence
What supports a different explanation?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Confidence and limitations
What can and cannot be inferred?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Consequence
What decision would this evidence inform?</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Next verification
Name the owner, test and review date.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claim-to-source record that another reviewer can challenge.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Keep a reported perception, an observed event and an operational measure distinct. Do not convert a small interview sample into a percentage of the workforce.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strong case contains more than a persuasive story. It makes each important claim inspectable: where it came from, the period covered, how the measure was defined and what might contradict it. Include positive features of current practice so the change does not discard something valuable. Treat employee accounts as evidence of experience, not automatically as estimates of prevalence.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the claims on which the proposed change depends.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Attach a source, owner, date, population and definition to each claim.</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Check completeness, exclusions, duplicates and changes in measurement.</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Invite someone with a different view to identify counter-evidence.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Mark each claim verified, provisional or unresolved; assign the next check.</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K1.03 | Burning platform and opportunity canvas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Explain the cost of standing still and the value of a better alternative without manufacturing fear.</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K1.03</x:v>
      </x:c>
      <x:c r="K5" s="24"/>
      <x:c r="L5" s="24"/>
    </x:row>
    <x:row r="6" ht="22" customHeight="1">
      <x:c r="A6" s="4"/>
      <x:c r="B6" s="4"/>
      <x:c r="C6" s="4"/>
      <x:c r="D6" s="4"/>
      <x:c r="E6" s="4"/>
      <x:c r="F6" s="4"/>
      <x:c r="G6" s="4"/>
      <x:c r="H6" s="4"/>
      <x:c r="I6" s="4"/>
      <x:c r="J6" s="4"/>
      <x:c r="K6" s="4"/>
      <x:c r="L6" s="4"/>
    </x:row>
    <x:row r="7" ht="22" customHeight="1">
      <x:c r="A7" s="30" t="str">
        <x:v>MANUAL GUIDE / 032    FORM / 033</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Current reality
What is demonstrably happening now?</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Cost of inaction
What is likely to continue or worsen, and why?</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Opportunity
What worthwhile future becomes possible?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Why now
Which real window or constraint affects timing?</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Personal relevance
How will different groups experience the change?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Support and agency
What help and influence can people expect?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Honesty check
What language or claim must be removed?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Invitation to act
What is the immediate, proportionate next step?</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credible case that connects evidence, opportunity and an achievable next action.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Never create a crisis, threaten employment to generate compliance, conceal alternatives or present uncertainty as certainty. Urgency cannot override safety or due process.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burning-platform metaphor can draw attention to a real threat, but it is not a licence to exaggerate harm, hide uncertainty or imply that every employee must feel alarmed. Pair consequences of inaction with a credible opportunity, practical support and meaningful influence. The urgent message should make a next action clearer rather than make the audience feel trapped. This canvas is an HR Delivery application, not a separate Kotter step.</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State the current condition using verified evidence.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Describe plausible consequences of delay, with assumptions and timing.</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Identify the opportunity and what would become better for service users and staff.</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Explain what remains uncertain and what is open to influence.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Test the narrative with affected colleagues; remove claims that cannot be defended.</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E03; E04; E01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K1.04 | Sponsor discovery interview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Surface assumptions, constraints and the sponsor's willingness to act.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K1.04</x:v>
      </x:c>
      <x:c r="K5" s="24"/>
      <x:c r="L5" s="24"/>
    </x:row>
    <x:row r="6" ht="22" customHeight="1">
      <x:c r="A6" s="4"/>
      <x:c r="B6" s="4"/>
      <x:c r="C6" s="4"/>
      <x:c r="D6" s="4"/>
      <x:c r="E6" s="4"/>
      <x:c r="F6" s="4"/>
      <x:c r="G6" s="4"/>
      <x:c r="H6" s="4"/>
      <x:c r="I6" s="4"/>
      <x:c r="J6" s="4"/>
      <x:c r="K6" s="4"/>
      <x:c r="L6" s="4"/>
    </x:row>
    <x:row r="7" ht="22" customHeight="1">
      <x:c r="A7" s="30" t="str">
        <x:v>MANUAL GUIDE / 035    FORM / 036</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Opening question
What happened that made this change important now?</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Value question
What result would make this worth doing?</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Trade-off question
What will you stop, defer or resource differently?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Authority question
Which decisions are yours and which belong elsewhere?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Behaviour question
What will staff see you doing differently?</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Challenge question
What evidence would change your preferred approach?</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Loss question
Who may lose discretion, status or convenience?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Close and contract
Which commitments and questions are confirmed?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confirmed sponsor position and a short list of decisions requiring action.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promise anonymity to a sponsor where formal governance requires a decision record. Distinguish private reflection from commitments that need to be shared.</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Use a 50-minute interview before a large mobilisation event. The sponsor needs space to explain the commercial or service logic, but also to confront the decisions the change will require from them. Ask for examples of action rather than confidence ratings. Read back uncertainties before closing so that a polite conversation does not become an implied commitment.</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Open with purpose, recording arrangements and permission to challenge assumptions: 5 minutes.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Explore the problem and the desired change through concrete examples: 10 minutes.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Test authority, priorities, resources and non-negotiable constraints: 15 minutes.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Discuss affected groups, likely losses and how dissent will be handled: 10 minutes.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Read back commitments, unresolved questions and the next decision: 10 minutes.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K1.05 | Employee listening focus group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Understand the change from the work floor before finalising the story.</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K1.05</x:v>
      </x:c>
      <x:c r="K5" s="24"/>
      <x:c r="L5" s="24"/>
    </x:row>
    <x:row r="6" ht="22" customHeight="1">
      <x:c r="A6" s="4"/>
      <x:c r="B6" s="4"/>
      <x:c r="C6" s="4"/>
      <x:c r="D6" s="4"/>
      <x:c r="E6" s="4"/>
      <x:c r="F6" s="4"/>
      <x:c r="G6" s="4"/>
      <x:c r="H6" s="4"/>
      <x:c r="I6" s="4"/>
      <x:c r="J6" s="4"/>
      <x:c r="K6" s="4"/>
      <x:c r="L6" s="4"/>
    </x:row>
    <x:row r="7" ht="22" customHeight="1">
      <x:c r="A7" s="30" t="str">
        <x:v>MANUAL GUIDE / 038    FORM / 039</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Participant design
Whose experience is needed and who should not be grouped together?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Experience prompt
Tell us about the last time this process helped or hindered your work.</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Meaning prompt
What do you understand the proposed change to be?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Benefit and loss prompt
What might become easier, and what might you lose?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Barrier prompt
What would make the new way difficult in ordinary conditions?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Alternative prompt
What should we change in the design or support?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Verified summary
What did participants confirm or correct?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Feedback promise
Who will communicate the response and by when?</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checked thematic record with design implications, not labels for people.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focus group cannot establish how common a view is. Avoid identifiable quotations, coercive participation and discussion of named employee cases.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Run a 75-minute session with six to eight people who share enough context to speak safely. Avoid mixing direct managers with their reports where that would inhibit discussion. Use questions about work, access and decisions rather than asking participants to declare whether they support the sponsor. Offer individual or written routes for people who do not want to speak in a group.</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Explain voluntary contribution, confidentiality limits and how themes will be used: 10 minutes.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Ask each person to describe a recent service experience; allow people to pass: 15 minutes.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Explore the proposed change, likely benefits, losses and practical barriers: 20 minutes.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Test support needs and alternatives using a simple workflow example: 20 minutes.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Check the summary and explain when participants will hear what changed: 10 minutes.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 E08</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K1.06 | Change history and trust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Identify the promises, experiences and unfinished work shaping the current response.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K1.06</x:v>
      </x:c>
      <x:c r="K5" s="24"/>
      <x:c r="L5" s="24"/>
    </x:row>
    <x:row r="6" ht="22" customHeight="1">
      <x:c r="A6" s="4"/>
      <x:c r="B6" s="4"/>
      <x:c r="C6" s="4"/>
      <x:c r="D6" s="4"/>
      <x:c r="E6" s="4"/>
      <x:c r="F6" s="4"/>
      <x:c r="G6" s="4"/>
      <x:c r="H6" s="4"/>
      <x:c r="I6" s="4"/>
      <x:c r="J6" s="4"/>
      <x:c r="K6" s="4"/>
      <x:c r="L6" s="4"/>
    </x:row>
    <x:row r="7" ht="22" customHeight="1">
      <x:c r="A7" s="30" t="str">
        <x:v>MANUAL GUIDE / 041    FORM / 042</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Previous change
Which event is relevant to this proposal?</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Promise and evidence
What was promised and what record supports it?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Experienced outcome
What happened from different perspectives?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Unfinished business
What consequence still affects work or trust?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Valuable legacy
What worked and should be retained?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Repair commitment
What action addresses the specific gap?</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Owner and visibility
Who will make the repair visible?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question
How will we know the response helped?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change-history record and a small number of credible repair commitments.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diagnose cynicism or infer motives from a difficult history. A promise to listen creates an obligation to show how the response affected the design.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People interpret a new change through previous experience. Review earlier initiatives without creating a blame session. Ask what was promised, what happened, what support arrived and what remains unresolved. Distinguish verifiable events from interpretations. The output should identify a repair or design action, not imply that employees need to become more positive.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Select three to five relevant previous changes and a manageable time window.</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Review records and ask different groups what they experienced.</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Separate events, promises, interpretations and continuing consequences.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Identify what should be repeated, repaired or avoided this time.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Assign a visible repair action and check whether it has been experienced as useful.</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K1.07 | Consequence and urgency options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Compare acting now, testing first, phasing and deferring against the same evidence.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K1.07</x:v>
      </x:c>
      <x:c r="K5" s="24"/>
      <x:c r="L5" s="24"/>
    </x:row>
    <x:row r="6" ht="22" customHeight="1">
      <x:c r="A6" s="4"/>
      <x:c r="B6" s="4"/>
      <x:c r="C6" s="4"/>
      <x:c r="D6" s="4"/>
      <x:c r="E6" s="4"/>
      <x:c r="F6" s="4"/>
      <x:c r="G6" s="4"/>
      <x:c r="H6" s="4"/>
      <x:c r="I6" s="4"/>
      <x:c r="J6" s="4"/>
      <x:c r="K6" s="4"/>
      <x:c r="L6" s="4"/>
    </x:row>
    <x:row r="7" ht="22" customHeight="1">
      <x:c r="A7" s="30" t="str">
        <x:v>MANUAL GUIDE / 044    FORM / 045</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Decision and horizon
What choice and period are being compared?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Option A
What is the full immediate action and its exposure?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Option B
What bounded alternative generates learning?</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Option C
What does deferment protect and what does it cost?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Mandatory conditions
Which requirements cannot be traded for speed?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Evidence and uncertainty
Which assumption most affects the choice?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Decision and rationale
What was chosen and why?</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trigger
What would cause a different decision?</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documented choice with explicit uncertainty and an owner.</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This is a decision aid, not a financial valuation or an automatic prioritisation algorithm. Escalate mandatory conditions even when an option looks attractive overall.</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An urgent issue does not automatically validate the first proposed solution. Compare the realistic paths, including a smaller reversible test and a time-limited deferment with containment. Assess both the consequences of delay and the consequences of moving too quickly. Use this record in the sponsor review so that the case for change remains separate from the case for a specific launch date.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Define the decision and list feasible options, including a bounded test.</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Specify consequences for service, people, cost, quality and future flexibility.</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Identify required permissions, unresolved assumptions and recoverability.</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Compare options with the same time horizon and avoid double-counting benefits.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Record the authorised choice, rejected alternatives and the trigger for review.</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K1.08 | Urgency alignment workshop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Turn the case for change into shared questions, commitments and a proportionate next step.</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K1.08</x:v>
      </x:c>
      <x:c r="K5" s="24"/>
      <x:c r="L5" s="24"/>
    </x:row>
    <x:row r="6" ht="22" customHeight="1">
      <x:c r="A6" s="4"/>
      <x:c r="B6" s="4"/>
      <x:c r="C6" s="4"/>
      <x:c r="D6" s="4"/>
      <x:c r="E6" s="4"/>
      <x:c r="F6" s="4"/>
      <x:c r="G6" s="4"/>
      <x:c r="H6" s="4"/>
      <x:c r="I6" s="4"/>
      <x:c r="J6" s="4"/>
      <x:c r="K6" s="4"/>
      <x:c r="L6" s="4"/>
    </x:row>
    <x:row r="7" ht="22" customHeight="1">
      <x:c r="A7" s="30" t="str">
        <x:v>MANUAL GUIDE / 047    FORM / 048</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Question and audience
What decision does the workshop support?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Evidence pack
What must participants see beforehand?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Shared understanding
What can participants explain in their own words?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Disagreements
Which interpretations or priorities differ?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Decision boundary
Which choices are open and who authorises them?</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Commitments
What action will each responsible owner take?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Communication back
How will absent groups hear the outcome?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evidence
What must be ready for the next conversation?</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decision-ready urgency record with commitments and unresolved issues.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Kotter's historical observations are not universal numerical readiness thresholds. Do not require an arbitrary percentage of managers to agree before allowing honest discussion.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This 90-minute workshop brings the sponsor, operational leaders and representative employees into the same evidence-based conversation. It is not a rally designed to obtain unanimous enthusiasm. Participants should understand why the issue matters, what remains uncertain and what they can influence. Capture disagreements rather than smoothing them into an artificial consensus.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Present the verified problem and opportunity; separate assumptions: 15 minutes.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Use silent reflection and pairs to gather different interpretations: 15 minutes.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Test the case against service, staff and operational evidence: 20 minutes.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Discuss the options and the conditions for safe progress: 20 minutes.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Confirm decisions, dissent, immediate actions and the next review: 20 minutes.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E03;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8" hidden="0" customWidth="1"/>
    <x:col min="2" max="2" width="25" hidden="0" customWidth="1"/>
    <x:col min="3" max="3" width="40" hidden="0" customWidth="1"/>
    <x:col min="4" max="4" width="40" hidden="0" customWidth="1"/>
    <x:col min="5" max="5" width="20" hidden="0" customWidth="1"/>
    <x:col min="6" max="6" width="20"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K2.01 | Coalition coverage map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Build a leadership group with the authority, knowledge and relationships the change actually needs.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K2.01</x:v>
      </x:c>
      <x:c r="K5" s="24"/>
      <x:c r="L5" s="24"/>
    </x:row>
    <x:row r="6" ht="22" customHeight="1">
      <x:c r="A6" s="4"/>
      <x:c r="B6" s="4"/>
      <x:c r="C6" s="4"/>
      <x:c r="D6" s="4"/>
      <x:c r="E6" s="4"/>
      <x:c r="F6" s="4"/>
      <x:c r="G6" s="4"/>
      <x:c r="H6" s="4"/>
      <x:c r="I6" s="4"/>
      <x:c r="J6" s="4"/>
      <x:c r="K6" s="4"/>
      <x:c r="L6" s="4"/>
    </x:row>
    <x:row r="7" ht="22" customHeight="1">
      <x:c r="A7" s="30" t="str">
        <x:v>MANUAL GUIDE / 053    FORM / 054</x:v>
      </x:c>
      <x:c r="B7" s="30"/>
      <x:c r="C7" s="30"/>
      <x:c r="D7" s="30"/>
      <x:c r="E7" s="30"/>
      <x:c r="F7" s="30"/>
      <x:c r="G7" s="30" t="str">
        <x:v>LIVE WORKING TOOL</x:v>
      </x:c>
      <x:c r="H7" s="30"/>
      <x:c r="I7" s="30"/>
      <x:c r="J7" s="30"/>
      <x:c r="K7" s="30"/>
      <x:c r="L7" s="30"/>
    </x:row>
    <x:row r="8" ht="24" customHeight="1">
      <x:c r="A8" s="68" t="str">
        <x:f>IFERROR(HYPERLINK("#'K2.01 Coalition map'!A94","OPEN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Required coverage
Which perspectives are necessary for sound decisions?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Formal authority
Who can make consequential decisions?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Operational knowledge
Who understands what happens in ordinary work?</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Employee credibility
Who can surface concerns without filtering them?</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Specialist assurance
Who must assess material risks?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Gaps and conflicts
What is missing or needs independent challenge?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Capacity and deputies
What time and backup are agreed?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Membership review
When does the coverage need to be reconsidered?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coalition selected against a clear coverage requirement.</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representative is not automatically authorised to consent on behalf of every colleague. Provide direct feedback routes and avoid token membership without influence.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Select a coalition for the work, not for status alone. Formal authority matters, but so do operational credibility, employee relationships, specialist assurance and the capacity to follow through. Ask whose absence would leave a consequential decision uninformed. Review coverage at each new wave; a group suitable for one site may be incomplete for a wider change.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the decisions, affected populations and operating dependencies.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Identify the authority, expertise and trusted relationships needed for each.</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Check who can contribute and what time or support they require.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Discuss gaps, conflicts of interest and routes for challenge.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membership, deputies and a review date; explain the selection.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E05; U01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LIVE REGISTER / Coalition coverage map</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Role / constituency</x:v>
      </x:c>
      <x:c r="B98" s="99" t="str">
        <x:v>Named member</x:v>
      </x:c>
      <x:c r="C98" s="99" t="str">
        <x:v>Authority / expertise</x:v>
      </x:c>
      <x:c r="D98" s="99" t="str">
        <x:v>Coverage gap</x:v>
      </x:c>
      <x:c r="E98" s="99" t="str">
        <x:v>Protected time</x:v>
      </x:c>
      <x:c r="F98" s="99" t="str">
        <x:v>Review date</x:v>
      </x:c>
      <x:c r="G98" s="4"/>
      <x:c r="H98" s="4"/>
      <x:c r="I98" s="4"/>
      <x:c r="J98" s="4"/>
      <x:c r="K98" s="4"/>
      <x:c r="L98" s="4"/>
    </x:row>
    <x:row r="99" ht="38" customHeight="1">
      <x:c r="A99" s="38"/>
      <x:c r="B99" s="38"/>
      <x:c r="C99" s="38"/>
      <x:c r="D99" s="38"/>
      <x:c r="E99" s="38"/>
      <x:c r="F99" s="38"/>
      <x:c r="G99" s="4"/>
      <x:c r="H99" s="4"/>
      <x:c r="I99" s="4"/>
      <x:c r="J99" s="4"/>
      <x:c r="K99" s="4"/>
      <x:c r="L99" s="4"/>
    </x:row>
    <x:row r="100" ht="38" customHeight="1">
      <x:c r="A100" s="38"/>
      <x:c r="B100" s="38"/>
      <x:c r="C100" s="38"/>
      <x:c r="D100" s="38"/>
      <x:c r="E100" s="38"/>
      <x:c r="F100" s="38"/>
      <x:c r="G100" s="4"/>
      <x:c r="H100" s="4"/>
      <x:c r="I100" s="4"/>
      <x:c r="J100" s="4"/>
      <x:c r="K100" s="4"/>
      <x:c r="L100" s="4"/>
    </x:row>
    <x:row r="101" ht="38" customHeight="1">
      <x:c r="A101" s="38"/>
      <x:c r="B101" s="38"/>
      <x:c r="C101" s="38"/>
      <x:c r="D101" s="38"/>
      <x:c r="E101" s="38"/>
      <x:c r="F101" s="38"/>
    </x:row>
    <x:row r="102" ht="38" customHeight="1">
      <x:c r="A102" s="38"/>
      <x:c r="B102" s="38"/>
      <x:c r="C102" s="38"/>
      <x:c r="D102" s="38"/>
      <x:c r="E102" s="38"/>
      <x:c r="F102" s="38"/>
    </x:row>
    <x:row r="103" ht="38" customHeight="1">
      <x:c r="A103" s="38"/>
      <x:c r="B103" s="38"/>
      <x:c r="C103" s="38"/>
      <x:c r="D103" s="38"/>
      <x:c r="E103" s="38"/>
      <x:c r="F103" s="38"/>
    </x:row>
    <x:row r="104" ht="38" customHeight="1">
      <x:c r="A104" s="38"/>
      <x:c r="B104" s="38"/>
      <x:c r="C104" s="38"/>
      <x:c r="D104" s="38"/>
      <x:c r="E104" s="38"/>
      <x:c r="F104" s="38"/>
    </x:row>
    <x:row r="105" ht="38" customHeight="1">
      <x:c r="A105" s="38"/>
      <x:c r="B105" s="38"/>
      <x:c r="C105" s="38"/>
      <x:c r="D105" s="38"/>
      <x:c r="E105" s="38"/>
      <x:c r="F105" s="38"/>
    </x:row>
    <x:row r="106" ht="38" customHeight="1">
      <x:c r="A106" s="38"/>
      <x:c r="B106" s="38"/>
      <x:c r="C106" s="38"/>
      <x:c r="D106" s="38"/>
      <x:c r="E106" s="38"/>
      <x:c r="F106" s="38"/>
    </x:row>
    <x:row r="107" ht="38" customHeight="1">
      <x:c r="A107" s="38"/>
      <x:c r="B107" s="38"/>
      <x:c r="C107" s="38"/>
      <x:c r="D107" s="38"/>
      <x:c r="E107" s="38"/>
      <x:c r="F107" s="38"/>
    </x:row>
    <x:row r="108" ht="38" customHeight="1">
      <x:c r="A108" s="38"/>
      <x:c r="B108" s="38"/>
      <x:c r="C108" s="38"/>
      <x:c r="D108" s="38"/>
      <x:c r="E108" s="38"/>
      <x:c r="F108" s="38"/>
    </x:row>
    <x:row r="109" ht="38" customHeight="1">
      <x:c r="A109" s="38"/>
      <x:c r="B109" s="38"/>
      <x:c r="C109" s="38"/>
      <x:c r="D109" s="38"/>
      <x:c r="E109" s="38"/>
      <x:c r="F109" s="38"/>
    </x:row>
    <x:row r="110" ht="38" customHeight="1">
      <x:c r="A110" s="38"/>
      <x:c r="B110" s="38"/>
      <x:c r="C110" s="38"/>
      <x:c r="D110" s="38"/>
      <x:c r="E110" s="38"/>
      <x:c r="F110" s="38"/>
    </x:row>
    <x:row r="111" ht="38" customHeight="1">
      <x:c r="A111" s="38"/>
      <x:c r="B111" s="38"/>
      <x:c r="C111" s="38"/>
      <x:c r="D111" s="38"/>
      <x:c r="E111" s="38"/>
      <x:c r="F111" s="38"/>
    </x:row>
    <x:row r="112" ht="38" customHeight="1">
      <x:c r="A112" s="38"/>
      <x:c r="B112" s="38"/>
      <x:c r="C112" s="38"/>
      <x:c r="D112" s="38"/>
      <x:c r="E112" s="38"/>
      <x:c r="F112" s="38"/>
    </x:row>
    <x:row r="113" ht="38" customHeight="1">
      <x:c r="A113" s="38"/>
      <x:c r="B113" s="38"/>
      <x:c r="C113" s="38"/>
      <x:c r="D113" s="38"/>
      <x:c r="E113" s="38"/>
      <x:c r="F113" s="38"/>
    </x:row>
    <x:row r="114" ht="38" customHeight="1">
      <x:c r="A114" s="38"/>
      <x:c r="B114" s="38"/>
      <x:c r="C114" s="38"/>
      <x:c r="D114" s="38"/>
      <x:c r="E114" s="38"/>
      <x:c r="F114" s="38"/>
    </x:row>
    <x:row r="115" ht="38" customHeight="1">
      <x:c r="A115" s="38"/>
      <x:c r="B115" s="38"/>
      <x:c r="C115" s="38"/>
      <x:c r="D115" s="38"/>
      <x:c r="E115" s="38"/>
      <x:c r="F115" s="38"/>
    </x:row>
    <x:row r="116" ht="38" customHeight="1">
      <x:c r="A116" s="38"/>
      <x:c r="B116" s="38"/>
      <x:c r="C116" s="38"/>
      <x:c r="D116" s="38"/>
      <x:c r="E116" s="38"/>
      <x:c r="F116" s="38"/>
    </x:row>
    <x:row r="117" ht="38" customHeight="1">
      <x:c r="A117" s="38"/>
      <x:c r="B117" s="38"/>
      <x:c r="C117" s="38"/>
      <x:c r="D117" s="38"/>
      <x:c r="E117" s="38"/>
      <x:c r="F117" s="38"/>
    </x:row>
    <x:row r="118" ht="38" customHeight="1">
      <x:c r="A118" s="38"/>
      <x:c r="B118" s="38"/>
      <x:c r="C118" s="38"/>
      <x:c r="D118" s="38"/>
      <x:c r="E118" s="38"/>
      <x:c r="F118" s="38"/>
    </x:row>
    <x:row r="119" ht="38" customHeight="1">
      <x:c r="A119" s="38"/>
      <x:c r="B119" s="38"/>
      <x:c r="C119" s="38"/>
      <x:c r="D119" s="38"/>
      <x:c r="E119" s="38"/>
      <x:c r="F119" s="38"/>
    </x:row>
    <x:row r="120" ht="38" customHeight="1">
      <x:c r="A120" s="38"/>
      <x:c r="B120" s="38"/>
      <x:c r="C120" s="38"/>
      <x:c r="D120" s="38"/>
      <x:c r="E120" s="38"/>
      <x:c r="F120" s="38"/>
    </x:row>
    <x:row r="121" ht="38" customHeight="1">
      <x:c r="A121" s="38"/>
      <x:c r="B121" s="38"/>
      <x:c r="C121" s="38"/>
      <x:c r="D121" s="38"/>
      <x:c r="E121" s="38"/>
      <x:c r="F121" s="38"/>
    </x:row>
    <x:row r="122" ht="38" customHeight="1">
      <x:c r="A122" s="38"/>
      <x:c r="B122" s="38"/>
      <x:c r="C122" s="38"/>
      <x:c r="D122" s="38"/>
      <x:c r="E122" s="38"/>
      <x:c r="F122" s="38"/>
    </x:row>
    <x:row r="123" ht="38" customHeight="1">
      <x:c r="A123" s="38"/>
      <x:c r="B123" s="38"/>
      <x:c r="C123" s="38"/>
      <x:c r="D123" s="38"/>
      <x:c r="E123" s="38"/>
      <x:c r="F123" s="38"/>
    </x:row>
    <x:row r="124" ht="38" customHeight="1">
      <x:c r="A124" s="38"/>
      <x:c r="B124" s="38"/>
      <x:c r="C124" s="38"/>
      <x:c r="D124" s="38"/>
      <x:c r="E124" s="38"/>
      <x:c r="F124" s="38"/>
    </x:row>
    <x:row r="125" ht="38" customHeight="1">
      <x:c r="A125" s="38"/>
      <x:c r="B125" s="38"/>
      <x:c r="C125" s="38"/>
      <x:c r="D125" s="38"/>
      <x:c r="E125" s="38"/>
      <x:c r="F125" s="38"/>
    </x:row>
    <x:row r="126" ht="38" customHeight="1">
      <x:c r="A126" s="38"/>
      <x:c r="B126" s="38"/>
      <x:c r="C126" s="38"/>
      <x:c r="D126" s="38"/>
      <x:c r="E126" s="38"/>
      <x:c r="F126" s="38"/>
    </x:row>
    <x:row r="127" ht="38" customHeight="1">
      <x:c r="A127" s="38"/>
      <x:c r="B127" s="38"/>
      <x:c r="C127" s="38"/>
      <x:c r="D127" s="38"/>
      <x:c r="E127" s="38"/>
      <x:c r="F127" s="38"/>
    </x:row>
    <x:row r="128" ht="38" customHeight="1">
      <x:c r="A128" s="38"/>
      <x:c r="B128" s="38"/>
      <x:c r="C128" s="38"/>
      <x:c r="D128" s="38"/>
      <x:c r="E128" s="38"/>
      <x:c r="F128" s="38"/>
    </x:row>
    <x:row r="129" ht="38" customHeight="1">
      <x:c r="A129" s="4"/>
      <x:c r="B129" s="4"/>
      <x:c r="C129" s="4"/>
      <x:c r="D129" s="4"/>
      <x:c r="E129" s="4"/>
      <x:c r="F129" s="4"/>
    </x:row>
    <x:row r="130" ht="38" customHeight="1">
      <x:c r="A130" s="4"/>
      <x:c r="B130" s="4"/>
      <x:c r="C130" s="4"/>
      <x:c r="D130" s="4"/>
      <x:c r="E130" s="4"/>
      <x:c r="F130" s="4"/>
    </x:row>
    <x:row r="131" ht="38" customHeight="1">
      <x:c r="A131" s="4"/>
      <x:c r="B131" s="4"/>
      <x:c r="C131" s="4"/>
      <x:c r="D131" s="4"/>
      <x:c r="E131" s="4"/>
      <x:c r="F131" s="4"/>
    </x:row>
    <x:row r="132" ht="38" customHeight="1">
      <x:c r="A132" s="4"/>
      <x:c r="B132" s="4"/>
      <x:c r="C132" s="4"/>
      <x:c r="D132" s="4"/>
      <x:c r="E132" s="4"/>
      <x:c r="F132" s="4"/>
    </x:row>
    <x:row r="133" ht="38" customHeight="1">
      <x:c r="A133" s="4"/>
      <x:c r="B133" s="4"/>
      <x:c r="C133" s="4"/>
      <x:c r="D133" s="4"/>
      <x:c r="E133" s="4"/>
      <x:c r="F133" s="4"/>
    </x:row>
    <x:row r="134" ht="38" customHeight="1">
      <x:c r="A134" s="4"/>
      <x:c r="B134" s="4"/>
      <x:c r="C134" s="4"/>
      <x:c r="D134" s="4"/>
      <x:c r="E134" s="4"/>
      <x:c r="F134" s="4"/>
    </x:row>
    <x:row r="135" ht="38" customHeight="1">
      <x:c r="A135" s="4"/>
      <x:c r="B135" s="4"/>
      <x:c r="C135" s="4"/>
      <x:c r="D135" s="4"/>
      <x:c r="E135" s="4"/>
      <x:c r="F135" s="4"/>
    </x:row>
    <x:row r="136" ht="38" customHeight="1">
      <x:c r="A136" s="4"/>
      <x:c r="B136" s="4"/>
      <x:c r="C136" s="4"/>
      <x:c r="D136" s="4"/>
      <x:c r="E136" s="4"/>
      <x:c r="F136" s="4"/>
    </x:row>
    <x:row r="137" ht="38" customHeight="1">
      <x:c r="A137" s="4"/>
      <x:c r="B137" s="4"/>
      <x:c r="C137" s="4"/>
      <x:c r="D137" s="4"/>
      <x:c r="E137" s="4"/>
      <x:c r="F137" s="4"/>
    </x:row>
    <x:row r="138" ht="38" customHeight="1">
      <x:c r="A138" s="4"/>
      <x:c r="B138" s="4"/>
      <x:c r="C138" s="4"/>
      <x:c r="D138" s="4"/>
      <x:c r="E138" s="4"/>
      <x:c r="F138" s="4"/>
    </x:row>
    <x:row r="139" ht="38" customHeight="1">
      <x:c r="A139" s="4"/>
      <x:c r="B139" s="4"/>
      <x:c r="C139" s="4"/>
      <x:c r="D139" s="4"/>
      <x:c r="E139" s="4"/>
      <x:c r="F139" s="4"/>
    </x:row>
    <x:row r="140" ht="38" customHeight="1">
      <x:c r="A140" s="4"/>
      <x:c r="B140" s="4"/>
      <x:c r="C140" s="4"/>
      <x:c r="D140" s="4"/>
      <x:c r="E140" s="4"/>
      <x:c r="F140" s="4"/>
    </x:row>
    <x:row r="141" ht="38" customHeight="1">
      <x:c r="A141" s="4"/>
      <x:c r="B141" s="4"/>
      <x:c r="C141" s="4"/>
      <x:c r="D141" s="4"/>
      <x:c r="E141" s="4"/>
      <x:c r="F141" s="4"/>
    </x:row>
    <x:row r="142" ht="38" customHeight="1">
      <x:c r="A142" s="4"/>
      <x:c r="B142" s="4"/>
      <x:c r="C142" s="4"/>
      <x:c r="D142" s="4"/>
      <x:c r="E142" s="4"/>
      <x:c r="F142" s="4"/>
    </x:row>
    <x:row r="143" ht="38" customHeight="1">
      <x:c r="A143" s="4"/>
      <x:c r="B143" s="4"/>
      <x:c r="C143" s="4"/>
      <x:c r="D143" s="4"/>
      <x:c r="E143" s="4"/>
      <x:c r="F143" s="4"/>
    </x:row>
    <x:row r="144" ht="38" customHeight="1">
      <x:c r="A144" s="4"/>
      <x:c r="B144" s="4"/>
      <x:c r="C144" s="4"/>
      <x:c r="D144" s="4"/>
      <x:c r="E144" s="4"/>
      <x:c r="F144" s="4"/>
    </x:row>
    <x:row r="145" ht="38" customHeight="1">
      <x:c r="A145" s="4"/>
      <x:c r="B145" s="4"/>
      <x:c r="C145" s="4"/>
      <x:c r="D145" s="4"/>
      <x:c r="E145" s="4"/>
      <x:c r="F145" s="4"/>
    </x:row>
    <x:row r="146" ht="38" customHeight="1">
      <x:c r="A146" s="4"/>
      <x:c r="B146" s="4"/>
      <x:c r="C146" s="4"/>
      <x:c r="D146" s="4"/>
      <x:c r="E146" s="4"/>
      <x:c r="F146" s="4"/>
    </x:row>
    <x:row r="147" ht="38" customHeight="1">
      <x:c r="A147" s="4"/>
      <x:c r="B147" s="4"/>
      <x:c r="C147" s="4"/>
      <x:c r="D147" s="4"/>
      <x:c r="E147" s="4"/>
      <x:c r="F147" s="4"/>
    </x:row>
    <x:row r="148" ht="38" customHeight="1">
      <x:c r="A148" s="4"/>
      <x:c r="B148" s="4"/>
      <x:c r="C148" s="4"/>
      <x:c r="D148" s="4"/>
      <x:c r="E148" s="4"/>
      <x:c r="F148" s="4"/>
    </x:row>
    <x:row r="149" ht="38" customHeight="1">
      <x:c r="A149" s="4"/>
      <x:c r="B149" s="4"/>
      <x:c r="C149" s="4"/>
      <x:c r="D149" s="4"/>
      <x:c r="E149" s="4"/>
      <x:c r="F149" s="4"/>
    </x:row>
    <x:row r="150" ht="38" customHeight="1">
      <x:c r="A150" s="4"/>
      <x:c r="B150" s="4"/>
      <x:c r="C150" s="4"/>
      <x:c r="D150" s="4"/>
      <x:c r="E150" s="4"/>
      <x:c r="F150" s="4"/>
    </x:row>
    <x:row r="151" ht="38" customHeight="1">
      <x:c r="A151" s="4"/>
      <x:c r="B151" s="4"/>
      <x:c r="C151" s="4"/>
      <x:c r="D151" s="4"/>
      <x:c r="E151" s="4"/>
      <x:c r="F151" s="4"/>
    </x:row>
    <x:row r="152" ht="38" customHeight="1">
      <x:c r="A152" s="4"/>
      <x:c r="B152" s="4"/>
      <x:c r="C152" s="4"/>
      <x:c r="D152" s="4"/>
      <x:c r="E152" s="4"/>
      <x:c r="F152" s="4"/>
    </x:row>
    <x:row r="153" ht="38" customHeight="1">
      <x:c r="A153" s="4"/>
      <x:c r="B153" s="4"/>
      <x:c r="C153" s="4"/>
      <x:c r="D153" s="4"/>
      <x:c r="E153" s="4"/>
      <x:c r="F153" s="4"/>
    </x:row>
    <x:row r="154" ht="38" customHeight="1">
      <x:c r="A154" s="4"/>
      <x:c r="B154" s="4"/>
      <x:c r="C154" s="4"/>
      <x:c r="D154" s="4"/>
      <x:c r="E154" s="4"/>
      <x:c r="F154" s="4"/>
    </x:row>
    <x:row r="155" ht="38" customHeight="1">
      <x:c r="A155" s="4"/>
      <x:c r="B155" s="4"/>
      <x:c r="C155" s="4"/>
      <x:c r="D155" s="4"/>
      <x:c r="E155" s="4"/>
      <x:c r="F155" s="4"/>
    </x:row>
    <x:row r="156" ht="38" customHeight="1">
      <x:c r="A156" s="4"/>
      <x:c r="B156" s="4"/>
      <x:c r="C156" s="4"/>
      <x:c r="D156" s="4"/>
      <x:c r="E156" s="4"/>
      <x:c r="F156" s="4"/>
    </x:row>
    <x:row r="157" ht="38" customHeight="1">
      <x:c r="A157" s="4"/>
      <x:c r="B157" s="4"/>
      <x:c r="C157" s="4"/>
      <x:c r="D157" s="4"/>
      <x:c r="E157" s="4"/>
      <x:c r="F157" s="4"/>
    </x:row>
    <x:row r="158" ht="38" customHeight="1">
      <x:c r="A158" s="4"/>
      <x:c r="B158" s="4"/>
      <x:c r="C158" s="4"/>
      <x:c r="D158" s="4"/>
      <x:c r="E158" s="4"/>
      <x:c r="F158" s="4"/>
    </x:row>
    <x:row r="159" ht="38" customHeight="1">
      <x:c r="A159" s="4"/>
      <x:c r="B159" s="4"/>
      <x:c r="C159" s="4"/>
      <x:c r="D159" s="4"/>
      <x:c r="E159" s="4"/>
      <x:c r="F159" s="4"/>
    </x:row>
    <x:row r="160" ht="38" customHeight="1">
      <x:c r="A160" s="4"/>
      <x:c r="B160" s="4"/>
      <x:c r="C160" s="4"/>
      <x:c r="D160" s="4"/>
      <x:c r="E160" s="4"/>
      <x:c r="F160" s="4"/>
    </x:row>
    <x:row r="161" ht="38" customHeight="1">
      <x:c r="A161" s="4"/>
      <x:c r="B161" s="4"/>
      <x:c r="C161" s="4"/>
      <x:c r="D161" s="4"/>
      <x:c r="E161" s="4"/>
      <x:c r="F161" s="4"/>
    </x:row>
    <x:row r="162" ht="38" customHeight="1">
      <x:c r="A162" s="4"/>
      <x:c r="B162" s="4"/>
      <x:c r="C162" s="4"/>
      <x:c r="D162" s="4"/>
      <x:c r="E162" s="4"/>
      <x:c r="F162" s="4"/>
    </x:row>
    <x:row r="163" ht="38" customHeight="1">
      <x:c r="A163" s="4"/>
      <x:c r="B163" s="4"/>
      <x:c r="C163" s="4"/>
      <x:c r="D163" s="4"/>
      <x:c r="E163" s="4"/>
      <x:c r="F163" s="4"/>
    </x:row>
    <x:row r="164" ht="38" customHeight="1">
      <x:c r="A164" s="4"/>
      <x:c r="B164" s="4"/>
      <x:c r="C164" s="4"/>
      <x:c r="D164" s="4"/>
      <x:c r="E164" s="4"/>
      <x:c r="F164" s="4"/>
    </x:row>
    <x:row r="165" ht="38" customHeight="1">
      <x:c r="A165" s="4"/>
      <x:c r="B165" s="4"/>
      <x:c r="C165" s="4"/>
      <x:c r="D165" s="4"/>
      <x:c r="E165" s="4"/>
      <x:c r="F165" s="4"/>
    </x:row>
    <x:row r="166" ht="38" customHeight="1">
      <x:c r="A166" s="4"/>
      <x:c r="B166" s="4"/>
      <x:c r="C166" s="4"/>
      <x:c r="D166" s="4"/>
      <x:c r="E166" s="4"/>
      <x:c r="F166" s="4"/>
    </x:row>
    <x:row r="167" ht="38" customHeight="1">
      <x:c r="A167" s="4"/>
      <x:c r="B167" s="4"/>
      <x:c r="C167" s="4"/>
      <x:c r="D167" s="4"/>
      <x:c r="E167" s="4"/>
      <x:c r="F167" s="4"/>
    </x:row>
    <x:row r="168" ht="38" customHeight="1">
      <x:c r="A168" s="4"/>
      <x:c r="B168" s="4"/>
      <x:c r="C168" s="4"/>
      <x:c r="D168" s="4"/>
      <x:c r="E168" s="4"/>
      <x:c r="F168" s="4"/>
    </x:row>
    <x:row r="169" ht="38" customHeight="1">
      <x:c r="A169" s="4"/>
      <x:c r="B169" s="4"/>
      <x:c r="C169" s="4"/>
      <x:c r="D169" s="4"/>
      <x:c r="E169" s="4"/>
      <x:c r="F169" s="4"/>
    </x:row>
    <x:row r="170" ht="38" customHeight="1">
      <x:c r="A170" s="4"/>
      <x:c r="B170" s="4"/>
      <x:c r="C170" s="4"/>
      <x:c r="D170" s="4"/>
      <x:c r="E170" s="4"/>
      <x:c r="F170" s="4"/>
    </x:row>
    <x:row r="171" ht="38" customHeight="1">
      <x:c r="A171" s="4"/>
      <x:c r="B171" s="4"/>
      <x:c r="C171" s="4"/>
      <x:c r="D171" s="4"/>
      <x:c r="E171" s="4"/>
      <x:c r="F171" s="4"/>
    </x:row>
    <x:row r="172" ht="38" customHeight="1">
      <x:c r="A172" s="4"/>
      <x:c r="B172" s="4"/>
      <x:c r="C172" s="4"/>
      <x:c r="D172" s="4"/>
      <x:c r="E172" s="4"/>
      <x:c r="F172" s="4"/>
    </x:row>
    <x:row r="173" ht="38" customHeight="1">
      <x:c r="A173" s="4"/>
      <x:c r="B173" s="4"/>
      <x:c r="C173" s="4"/>
      <x:c r="D173" s="4"/>
      <x:c r="E173" s="4"/>
      <x:c r="F173" s="4"/>
    </x:row>
    <x:row r="174" ht="38" customHeight="1">
      <x:c r="A174" s="4"/>
      <x:c r="B174" s="4"/>
      <x:c r="C174" s="4"/>
      <x:c r="D174" s="4"/>
      <x:c r="E174" s="4"/>
      <x:c r="F174" s="4"/>
    </x:row>
    <x:row r="175" ht="38" customHeight="1">
      <x:c r="A175" s="4"/>
      <x:c r="B175" s="4"/>
      <x:c r="C175" s="4"/>
      <x:c r="D175" s="4"/>
      <x:c r="E175" s="4"/>
      <x:c r="F175" s="4"/>
    </x:row>
    <x:row r="176" ht="38" customHeight="1">
      <x:c r="A176" s="4"/>
      <x:c r="B176" s="4"/>
      <x:c r="C176" s="4"/>
      <x:c r="D176" s="4"/>
      <x:c r="E176" s="4"/>
      <x:c r="F176" s="4"/>
    </x:row>
    <x:row r="177" ht="38" customHeight="1">
      <x:c r="A177" s="4"/>
      <x:c r="B177" s="4"/>
      <x:c r="C177" s="4"/>
      <x:c r="D177" s="4"/>
      <x:c r="E177" s="4"/>
      <x:c r="F177" s="4"/>
    </x:row>
    <x:row r="178" ht="38" customHeight="1">
      <x:c r="A178" s="4"/>
      <x:c r="B178" s="4"/>
      <x:c r="C178" s="4"/>
      <x:c r="D178" s="4"/>
      <x:c r="E178" s="4"/>
      <x:c r="F178" s="4"/>
    </x:row>
    <x:row r="179" ht="38" customHeight="1">
      <x:c r="A179" s="4"/>
      <x:c r="B179" s="4"/>
      <x:c r="C179" s="4"/>
      <x:c r="D179" s="4"/>
      <x:c r="E179" s="4"/>
      <x:c r="F179" s="4"/>
    </x:row>
    <x:row r="180" ht="38" customHeight="1">
      <x:c r="A180" s="4"/>
      <x:c r="B180" s="4"/>
      <x:c r="C180" s="4"/>
      <x:c r="D180" s="4"/>
      <x:c r="E180" s="4"/>
      <x:c r="F180" s="4"/>
    </x:row>
    <x:row r="181" ht="38" customHeight="1">
      <x:c r="A181" s="4"/>
      <x:c r="B181" s="4"/>
      <x:c r="C181" s="4"/>
      <x:c r="D181" s="4"/>
      <x:c r="E181" s="4"/>
      <x:c r="F181" s="4"/>
    </x:row>
    <x:row r="182" ht="38" customHeight="1">
      <x:c r="A182" s="4"/>
      <x:c r="B182" s="4"/>
      <x:c r="C182" s="4"/>
      <x:c r="D182" s="4"/>
      <x:c r="E182" s="4"/>
      <x:c r="F182" s="4"/>
    </x:row>
    <x:row r="183" ht="38" customHeight="1">
      <x:c r="A183" s="4"/>
      <x:c r="B183" s="4"/>
      <x:c r="C183" s="4"/>
      <x:c r="D183" s="4"/>
      <x:c r="E183" s="4"/>
      <x:c r="F183" s="4"/>
    </x:row>
    <x:row r="184" ht="38" customHeight="1">
      <x:c r="A184" s="4"/>
      <x:c r="B184" s="4"/>
      <x:c r="C184" s="4"/>
      <x:c r="D184" s="4"/>
      <x:c r="E184" s="4"/>
      <x:c r="F184" s="4"/>
    </x:row>
    <x:row r="185" ht="38" customHeight="1">
      <x:c r="A185" s="4"/>
      <x:c r="B185" s="4"/>
      <x:c r="C185" s="4"/>
      <x:c r="D185" s="4"/>
      <x:c r="E185" s="4"/>
      <x:c r="F185" s="4"/>
    </x:row>
    <x:row r="186" ht="38" customHeight="1">
      <x:c r="A186" s="4"/>
      <x:c r="B186" s="4"/>
      <x:c r="C186" s="4"/>
      <x:c r="D186" s="4"/>
      <x:c r="E186" s="4"/>
      <x:c r="F186" s="4"/>
    </x:row>
    <x:row r="187" ht="38" customHeight="1">
      <x:c r="A187" s="4"/>
      <x:c r="B187" s="4"/>
      <x:c r="C187" s="4"/>
      <x:c r="D187" s="4"/>
      <x:c r="E187" s="4"/>
      <x:c r="F187" s="4"/>
    </x:row>
    <x:row r="188" ht="38" customHeight="1">
      <x:c r="A188" s="4"/>
      <x:c r="B188" s="4"/>
      <x:c r="C188" s="4"/>
      <x:c r="D188" s="4"/>
      <x:c r="E188" s="4"/>
      <x:c r="F188" s="4"/>
    </x:row>
    <x:row r="189" ht="38" customHeight="1">
      <x:c r="A189" s="4"/>
      <x:c r="B189" s="4"/>
      <x:c r="C189" s="4"/>
      <x:c r="D189" s="4"/>
      <x:c r="E189" s="4"/>
      <x:c r="F189" s="4"/>
    </x:row>
    <x:row r="190" ht="38" customHeight="1">
      <x:c r="A190" s="4"/>
      <x:c r="B190" s="4"/>
      <x:c r="C190" s="4"/>
      <x:c r="D190" s="4"/>
      <x:c r="E190" s="4"/>
      <x:c r="F190" s="4"/>
    </x:row>
    <x:row r="191" ht="38" customHeight="1">
      <x:c r="A191" s="4"/>
      <x:c r="B191" s="4"/>
      <x:c r="C191" s="4"/>
      <x:c r="D191" s="4"/>
      <x:c r="E191" s="4"/>
      <x:c r="F191" s="4"/>
    </x:row>
    <x:row r="192" ht="38" customHeight="1">
      <x:c r="A192" s="4"/>
      <x:c r="B192" s="4"/>
      <x:c r="C192" s="4"/>
      <x:c r="D192" s="4"/>
      <x:c r="E192" s="4"/>
      <x:c r="F192" s="4"/>
    </x:row>
    <x:row r="193" ht="38" customHeight="1">
      <x:c r="A193" s="4"/>
      <x:c r="B193" s="4"/>
      <x:c r="C193" s="4"/>
      <x:c r="D193" s="4"/>
      <x:c r="E193" s="4"/>
      <x:c r="F193" s="4"/>
    </x:row>
    <x:row r="194" ht="38" customHeight="1">
      <x:c r="A194" s="4"/>
      <x:c r="B194" s="4"/>
      <x:c r="C194" s="4"/>
      <x:c r="D194" s="4"/>
      <x:c r="E194" s="4"/>
      <x:c r="F194" s="4"/>
    </x:row>
    <x:row r="195" ht="38" customHeight="1">
      <x:c r="A195" s="4"/>
      <x:c r="B195" s="4"/>
      <x:c r="C195" s="4"/>
      <x:c r="D195" s="4"/>
      <x:c r="E195" s="4"/>
      <x:c r="F195" s="4"/>
    </x:row>
    <x:row r="196" ht="38" customHeight="1">
      <x:c r="A196" s="4"/>
      <x:c r="B196" s="4"/>
      <x:c r="C196" s="4"/>
      <x:c r="D196" s="4"/>
      <x:c r="E196" s="4"/>
      <x:c r="F196" s="4"/>
    </x:row>
    <x:row r="197" ht="38" customHeight="1">
      <x:c r="A197" s="4"/>
      <x:c r="B197" s="4"/>
      <x:c r="C197" s="4"/>
      <x:c r="D197" s="4"/>
      <x:c r="E197" s="4"/>
      <x:c r="F197" s="4"/>
    </x:row>
    <x:row r="198" ht="38" customHeight="1">
      <x:c r="A198" s="4"/>
      <x:c r="B198" s="4"/>
      <x:c r="C198" s="4"/>
      <x:c r="D198" s="4"/>
      <x:c r="E198" s="4"/>
      <x:c r="F198" s="4"/>
    </x:row>
    <x:row r="199" ht="38" customHeight="1">
      <x:c r="A199" s="4"/>
      <x:c r="B199" s="4"/>
      <x:c r="C199" s="4"/>
      <x:c r="D199" s="4"/>
      <x:c r="E199" s="4"/>
      <x:c r="F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pageMargins left="0.7" right="0.7" top="0.75" bottom="0.75" header="0.3" footer="0.3"/>
</x:worksheet>
</file>

<file path=xl/worksheets/sheet1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K2.02 | Guiding coalition charter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Agree how the coalition will lead, decide and be held accountable.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K2.02</x:v>
      </x:c>
      <x:c r="K5" s="24"/>
      <x:c r="L5" s="24"/>
    </x:row>
    <x:row r="6" ht="22" customHeight="1">
      <x:c r="A6" s="4"/>
      <x:c r="B6" s="4"/>
      <x:c r="C6" s="4"/>
      <x:c r="D6" s="4"/>
      <x:c r="E6" s="4"/>
      <x:c r="F6" s="4"/>
      <x:c r="G6" s="4"/>
      <x:c r="H6" s="4"/>
      <x:c r="I6" s="4"/>
      <x:c r="J6" s="4"/>
      <x:c r="K6" s="4"/>
      <x:c r="L6" s="4"/>
    </x:row>
    <x:row r="7" ht="22" customHeight="1">
      <x:c r="A7" s="30" t="str">
        <x:v>MANUAL GUIDE / 056    FORM / 057</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Purpose
What must this group make possible?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Mandate
Which decisions belong to the coalition?</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Limits
Which decisions require another authority?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Members and roles
Who chairs, facilitates, records and challenges?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Working agreement
What behaviours and preparation are expected?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Decision method
How are decisions and dissent handled?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Reporting and escalation
What is shared, with whom and when?</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and expiry
When will the charter change or the group stand down?</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approved operating agreement with visible decision boundaries.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coalition charter does not override existing governance or specialist accountability. Avoid vague shared ownership that leaves no one responsible for a decision.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charter makes the coalition more than a recurring meeting. Specify what it exists to achieve, which decisions it owns, what it must escalate and how members will work together. Include the right to challenge evidence and the obligation to communicate decisions. A charter should be short enough to use during disagreement.</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Agree the coalition's purpose and the value it is accountable for.</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Define authority, delegated limits and escalation routes.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Set membership expectations, preparation and protected time.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Agree decision methods, evidence standards and how dissent is recorded.</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Approve the charter and review its usefulness after the first month.</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K2.03 | Sponsor commitment compact</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Turn sponsorship from endorsement into specific, observable commitments.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K2.03</x:v>
      </x:c>
      <x:c r="K5" s="24"/>
      <x:c r="L5" s="24"/>
    </x:row>
    <x:row r="6" ht="22" customHeight="1">
      <x:c r="A6" s="4"/>
      <x:c r="B6" s="4"/>
      <x:c r="C6" s="4"/>
      <x:c r="D6" s="4"/>
      <x:c r="E6" s="4"/>
      <x:c r="F6" s="4"/>
      <x:c r="G6" s="4"/>
      <x:c r="H6" s="4"/>
      <x:c r="I6" s="4"/>
      <x:c r="J6" s="4"/>
      <x:c r="K6" s="4"/>
      <x:c r="L6" s="4"/>
    </x:row>
    <x:row r="7" ht="22" customHeight="1">
      <x:c r="A7" s="30" t="str">
        <x:v>MANUAL GUIDE / 059    FORM / 060</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Priority decisions
Which decisions require the sponsor's intervention?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Visible behaviour
What will colleagues observe?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Resource commitment
What capacity is protected?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Access commitment
Which doors will the sponsor open?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Challenge commitment
How will inconvenient evidence be treated?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Response standard
When must the sponsor respond?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Change-lead commitment
What must the practitioner provide in return?</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record
What has been fulfilled, changed or escalated?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mutual sponsor agreement linked to real decisions and resources.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describe sponsorship as complete because a leader signed a launch message. Record the effect of commitments on the work.</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Ask the sponsor to commit to the decisions and behaviours that only they can provide. The compact is a mutual agreement: the change lead supplies timely evidence and options; the sponsor supplies direction, resources and visible action. Review commitments without converting sponsorship into a popularity score.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Identify decisions currently blocked above the project lead's authority.</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Agree visible sponsor actions that demonstrate the new approach.</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Specify protected resources and competing work to stop or defer.</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Agree the information the sponsor needs and the response time required.</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commitments regularly and escalate broken dependencies openly.</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K2.04 | Stakeholder influence and impact map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Plan involvement around consequences, legitimate interests and actual influence.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K2.04</x:v>
      </x:c>
      <x:c r="K5" s="24"/>
      <x:c r="L5" s="24"/>
    </x:row>
    <x:row r="6" ht="22" customHeight="1">
      <x:c r="A6" s="4"/>
      <x:c r="B6" s="4"/>
      <x:c r="C6" s="4"/>
      <x:c r="D6" s="4"/>
      <x:c r="E6" s="4"/>
      <x:c r="F6" s="4"/>
      <x:c r="G6" s="4"/>
      <x:c r="H6" s="4"/>
      <x:c r="I6" s="4"/>
      <x:c r="J6" s="4"/>
      <x:c r="K6" s="4"/>
      <x:c r="L6" s="4"/>
    </x:row>
    <x:row r="7" ht="22" customHeight="1">
      <x:c r="A7" s="30" t="str">
        <x:v>MANUAL GUIDE / 062    FORM / 063</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Stakeholder group
Name the group and relevant boundary.</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Change impact
What will become different for them?</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Legitimate interests
What matters to this group?</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Influence
How does this group affect decisions or adoption?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Current view and evidence
What has the group actually said or done?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Required involvement
What participation is appropriate?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Owner and channel
Who maintains the relationship?</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trigger
When should the map change?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engagement map that connects impact, voice and ownership.</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Never equate low formal influence with low importance. A map is a temporary planning judgement, not a validated classification of people.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Map groups rather than assigning permanent labels to individuals. Influence and impact are different: a group with little formal power may experience the greatest change. Keep evidence of current views separate from your interpretation. Use the map to improve access to decisions, not to manipulate or silence opposition.</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Identify affected groups, decision makers, service users and assurance functions.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Describe the practical impact and legitimate interests of each group.</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Assess influence using evidence of decision rights and relationships.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Ask each group what participation and support would be useful.</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an engagement owner and review the map when scope or views change.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U03;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K2.05 | Decision rights and RACI record</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Clarify who decides, who does the work and who must be consulted.</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K2.05</x:v>
      </x:c>
      <x:c r="K5" s="24"/>
      <x:c r="L5" s="24"/>
    </x:row>
    <x:row r="6" ht="22" customHeight="1">
      <x:c r="A6" s="4"/>
      <x:c r="B6" s="4"/>
      <x:c r="C6" s="4"/>
      <x:c r="D6" s="4"/>
      <x:c r="E6" s="4"/>
      <x:c r="F6" s="4"/>
      <x:c r="G6" s="4"/>
      <x:c r="H6" s="4"/>
      <x:c r="I6" s="4"/>
      <x:c r="J6" s="4"/>
      <x:c r="K6" s="4"/>
      <x:c r="L6" s="4"/>
    </x:row>
    <x:row r="7" ht="22" customHeight="1">
      <x:c r="A7" s="30" t="str">
        <x:v>MANUAL GUIDE / 065    FORM / 066</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Decision or output
Name a specific decision, not a broad theme.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Accountable owner
Who has authority to approve it?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Responsible lead
Who prepares and delivers the work?</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Consulted parties
Whose input is required before the decision?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Informed parties
Who needs the decision after it is made?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Evidence required
What must the decision owner receive?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Escalation
What happens when authority or time is insufficient?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Acceptance and review
Have role holders accepted the assignment?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responsibility record accepted by the relevant role holders.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RACI does not create legal authority or replace specialist sign-off. Several independent approvals may be required; record them rather than forcing them into one letter.</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Use a responsibility matrix for consequential outputs and decisions, not every small task. Define the meaning of R, A, C and I locally. In this toolkit A means the accountable decision owner, R the person responsible for preparing or delivering the work, C those whose input is required and I those who need the outcome. A matrix is useful only when the named people accept the roles.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the outputs and decisions that can stall or harm the change.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Assign one accountable owner for each defined decision, or split an ambiguous decision.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Name the responsible lead and required consultation.</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Check authority, workload, conflicts and substitutes.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Confirm acceptance and attach the escalation route for unresolved decisions.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2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K2.06 | Leadership behaviour-to-evidence card</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Specify the visible leadership actions that make the change credible.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K2.06</x:v>
      </x:c>
      <x:c r="K5" s="24"/>
      <x:c r="L5" s="24"/>
    </x:row>
    <x:row r="6" ht="22" customHeight="1">
      <x:c r="A6" s="4"/>
      <x:c r="B6" s="4"/>
      <x:c r="C6" s="4"/>
      <x:c r="D6" s="4"/>
      <x:c r="E6" s="4"/>
      <x:c r="F6" s="4"/>
      <x:c r="G6" s="4"/>
      <x:c r="H6" s="4"/>
      <x:c r="I6" s="4"/>
      <x:c r="J6" s="4"/>
      <x:c r="K6" s="4"/>
      <x:c r="L6" s="4"/>
    </x:row>
    <x:row r="7" ht="22" customHeight="1">
      <x:c r="A7" s="30" t="str">
        <x:v>MANUAL GUIDE / 068    FORM / 069</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Change promise
What should people experience?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Trigger situation
When does the behaviour matter?</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Expected action
What should the leader actually do?</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Avoided behaviour
What would contradict the change?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Support needed
What makes the behaviour possible?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Evidence
What observation would show the behaviour occurred?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Feedback conversation
Who provides feedback and how?</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and adjustment
What was learned?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practical behaviour card and a credible feedback route.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collect identifiable case details or create surveillance of individual employees. Focus on the operating pattern and the support needed to change it.</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Choose a small number of behaviours tied to the future operating model. Avoid vague requests to be supportive or inspirational. Each card should describe a situation, the action expected and evidence that colleagues experienced the effect. Use it for development and mutual accountability, not as an unvalidated leadership assessment.</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Identify the promise the change makes to employees or users.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Choose a recurring leadership situation where that promise is tested.</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Describe the action in observable language.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Agree evidence, feedback and a realistic review frequency.</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Discuss the effect, adapt the behaviour and remove contradictory incentives.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U03</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2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K2.07 | Coalition decision meeting</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Run a meeting that removes barriers rather than only receiving updates.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K2.07</x:v>
      </x:c>
      <x:c r="K5" s="24"/>
      <x:c r="L5" s="24"/>
    </x:row>
    <x:row r="6" ht="22" customHeight="1">
      <x:c r="A6" s="4"/>
      <x:c r="B6" s="4"/>
      <x:c r="C6" s="4"/>
      <x:c r="D6" s="4"/>
      <x:c r="E6" s="4"/>
      <x:c r="F6" s="4"/>
      <x:c r="G6" s="4"/>
      <x:c r="H6" s="4"/>
      <x:c r="I6" s="4"/>
      <x:c r="J6" s="4"/>
      <x:c r="K6" s="4"/>
      <x:c r="L6" s="4"/>
    </x:row>
    <x:row r="7" ht="22" customHeight="1">
      <x:c r="A7" s="30" t="str">
        <x:v>MANUAL GUIDE / 071    FORM / 072</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Decision agenda
What must this meeting decide?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Pre-read
What evidence and options are circulated?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Material exception
What is different from the previous position?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Options and recommendation
What choices are put to the coalition?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Challenge and dissent
What contrary view was considered?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Decision
Who decided and on what basis?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Action and communication
Who does what next?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Record and review
Where is the decision kept?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decision record with actions, rationale and communication ownership.</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allow a meeting to approve a launch merely because the calendar date is close. Record an unresolved condition as unresolved.</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useful coalition meeting starts with decisions due and material changes in evidence. Routine progress information should be read beforehand. Separate decision, discussion and information items. Close with a clear owner, date and communication route for each decision. The example agenda is 60 minutes; adjust it to the actual risk and decision load.</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Check urgent service or people concerns and changes in scope: 5 minutes.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Review overdue commitments and blocked dependencies: 10 minutes.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Consider the priority decision paper, alternatives and contrary evidence: 25 minutes.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Agree actions, support and messages for affected groups: 15 minutes.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Read back decisions, dissent, owners and the next review: 5 minutes.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2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K2.08 | Coalition effectiveness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Check whether the coalition is performing its leadership job.</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K2.08</x:v>
      </x:c>
      <x:c r="K5" s="24"/>
      <x:c r="L5" s="24"/>
    </x:row>
    <x:row r="6" ht="22" customHeight="1">
      <x:c r="A6" s="4"/>
      <x:c r="B6" s="4"/>
      <x:c r="C6" s="4"/>
      <x:c r="D6" s="4"/>
      <x:c r="E6" s="4"/>
      <x:c r="F6" s="4"/>
      <x:c r="G6" s="4"/>
      <x:c r="H6" s="4"/>
      <x:c r="I6" s="4"/>
      <x:c r="J6" s="4"/>
      <x:c r="K6" s="4"/>
      <x:c r="L6" s="4"/>
    </x:row>
    <x:row r="7" ht="22" customHeight="1">
      <x:c r="A7" s="30" t="str">
        <x:v>MANUAL GUIDE / 074    FORM / 075</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Coverage
Whose perspective was missing from recent decisions?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Authority
Were consequential decisions made by the right people?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Follow-through
Did commitments result in changed conditions?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Challenge
Was inconvenient evidence heard and recorded?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Trust and communication
Did affected groups understand the decisions?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Workload
Was coalition activity proportionate and resourced?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Improvement actions
What will the group change?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evidence
How will improvement be checked?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short coalition improvement plan linked to observed practice.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Use separate evidence judgements such as evidenced, partly evidenced and not yet evidenced. Do not average the categories into a supposed probability of success.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Review the coalition after the first month and before a significant expansion. Use evidence from recent decisions and affected groups, not only members' confidence. This is a structured improvement conversation, not a psychometric team score. An unfulfilled mandatory decision cannot be offset by good meeting attendance.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Select three recent decisions and trace what the coalition contributed.</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Check coverage, authority, follow-through, challenge and employee feedback.</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Ask which decisions were delayed, reopened informally or delegated without authority.</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Agree no more than three changes to the coalition's practice.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Assign owners and review evidence at the next monthly session.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2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K3.01 | Change vision canvas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Describe a future people can understand and use to guide decisions.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K3.01</x:v>
      </x:c>
      <x:c r="K5" s="24"/>
      <x:c r="L5" s="24"/>
    </x:row>
    <x:row r="6" ht="22" customHeight="1">
      <x:c r="A6" s="4"/>
      <x:c r="B6" s="4"/>
      <x:c r="C6" s="4"/>
      <x:c r="D6" s="4"/>
      <x:c r="E6" s="4"/>
      <x:c r="F6" s="4"/>
      <x:c r="G6" s="4"/>
      <x:c r="H6" s="4"/>
      <x:c r="I6" s="4"/>
      <x:c r="J6" s="4"/>
      <x:c r="K6" s="4"/>
      <x:c r="L6" s="4"/>
    </x:row>
    <x:row r="7" ht="22" customHeight="1">
      <x:c r="A7" s="30" t="str">
        <x:v>MANUAL GUIDE / 080    FORM / 081</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Purpose
Why is this future worth pursuing?</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Future experience
What should a person experience?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Changed practice
What will people do differently?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Value
What organisational and people benefit is expected?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Protected conditions
What must not be lost?</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Boundary
What is outside this vision?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Plain-language statement
How would you say it in two sentences?</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Decision test
What option would the vision rule out?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clear future-state statement and a practical decision test.</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vision is not a list of every project deliverable. Do not use it to conceal material disadvantages or decisions still open to consultation.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useful vision connects an organisational purpose with the experience of doing the work. It should be clear enough to explain without a slide deck and specific enough to reject a design that contradicts it. It does not need to promise certainty. Make the intended benefit, the changed practice and the protected conditions visible.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Start with the user or employee experience that needs to improve.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Describe the future in plain language and identify what will be different in work.</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Connect the future to the organisation's purpose and strategic priorities.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State what must be protected and what the change will not attempt.</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Test the vision with people who must use it; revise unclear or contradictory language.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2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K3.02 | Current-to-future work map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Translate the vision into specific changes in tasks, decisions and handoffs.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K3.02</x:v>
      </x:c>
      <x:c r="K5" s="24"/>
      <x:c r="L5" s="24"/>
    </x:row>
    <x:row r="6" ht="22" customHeight="1">
      <x:c r="A6" s="4"/>
      <x:c r="B6" s="4"/>
      <x:c r="C6" s="4"/>
      <x:c r="D6" s="4"/>
      <x:c r="E6" s="4"/>
      <x:c r="F6" s="4"/>
      <x:c r="G6" s="4"/>
      <x:c r="H6" s="4"/>
      <x:c r="I6" s="4"/>
      <x:c r="J6" s="4"/>
      <x:c r="K6" s="4"/>
      <x:c r="L6" s="4"/>
    </x:row>
    <x:row r="7" ht="22" customHeight="1">
      <x:c r="A7" s="30" t="str">
        <x:v>MANUAL GUIDE / 083    FORM / 084</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Workflow and boundary
Where does the process start and finish?</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Current practice
What happens today?</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Future practice
What should happen instead?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Unchanged work
What remains the same?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Role changes
Who gains, loses or changes a responsibility?</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Information and technology
Which tools or data are needed?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Transition arrangements
What temporary support is required?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Open design decisions
What must be settled before training?</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checked current-to-future work record and a list of design dependencies.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train people against a future process that is still changing without clear version control. A process map is not proof that the process works.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People need to understand the difference between the current and future work, not merely the name of the programme. Trace a small number of representative cases, including exceptions. Separate the permanent future state from temporary transition arrangements. Record what stays the same as carefully as what changes.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Choose a representative workflow and one meaningful exception.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Describe current tasks, decisions, information and handoffs.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Map the proposed future pattern using the same categories.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Identify changed roles, skills, authority, systems and support.</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Check the map with people doing the work and record unresolved design choices.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2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K3.03 | Employee transition journey</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Design support around the moments when people must understand, try and sustain the change.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K3.03</x:v>
      </x:c>
      <x:c r="K5" s="24"/>
      <x:c r="L5" s="24"/>
    </x:row>
    <x:row r="6" ht="22" customHeight="1">
      <x:c r="A6" s="4"/>
      <x:c r="B6" s="4"/>
      <x:c r="C6" s="4"/>
      <x:c r="D6" s="4"/>
      <x:c r="E6" s="4"/>
      <x:c r="F6" s="4"/>
      <x:c r="G6" s="4"/>
      <x:c r="H6" s="4"/>
      <x:c r="I6" s="4"/>
      <x:c r="J6" s="4"/>
      <x:c r="K6" s="4"/>
      <x:c r="L6" s="4"/>
    </x:row>
    <x:row r="7" ht="22" customHeight="1">
      <x:c r="A7" s="30" t="str">
        <x:v>MANUAL GUIDE / 086    FORM / 087</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Employee group
Whose journey is being designed?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Before first use
What understanding and access are needed?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First attempt
What must happen at the point of use?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Difficult moment
Where is confidence most likely to break?</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Support response
What support resolves that moment?</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After resolution
What confirms the experience was useful?</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After project support
What must remain available?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Evidence and owner
Who checks the journey in practice?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support design connected to actual moments of changed work.</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invent emotional states for a workforce or assume all employees follow the same journey. Test differences across roles, languages, locations and access needs.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journey map focuses on experience over time. It helps avoid the assumption that an announcement, a training session and a go-live message are sufficient. Include the first difficult exception and the period after project support reduces. Use real research to populate live maps; the example here is fictional.</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Choose a defined employee group and the work it must perform.</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Map the moments before, during and after first use.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Ask what people need to know, do and obtain at each moment.</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Identify likely friction, loss, uncertainty and available support.</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Assign an owner and feedback route to each critical moment.</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2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K3.04 | Design principles and non-negotiables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Make the rules for design choices explicit before trade-offs become urgent.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K3.04</x:v>
      </x:c>
      <x:c r="K5" s="24"/>
      <x:c r="L5" s="24"/>
    </x:row>
    <x:row r="6" ht="22" customHeight="1">
      <x:c r="A6" s="4"/>
      <x:c r="B6" s="4"/>
      <x:c r="C6" s="4"/>
      <x:c r="D6" s="4"/>
      <x:c r="E6" s="4"/>
      <x:c r="F6" s="4"/>
      <x:c r="G6" s="4"/>
      <x:c r="H6" s="4"/>
      <x:c r="I6" s="4"/>
      <x:c r="J6" s="4"/>
      <x:c r="K6" s="4"/>
      <x:c r="L6" s="4"/>
    </x:row>
    <x:row r="7" ht="22" customHeight="1">
      <x:c r="A7" s="30" t="str">
        <x:v>MANUAL GUIDE / 089    FORM / 090</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Principle
What should guide design choices?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Why it matters
Which outcome does the principle support?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Practical test
How would the principle affect a design decision?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Non-negotiable
Which condition must be met?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Authority
Who confirms the mandatory condition?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Trade-off
What difficult choice has been tested?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Exception process
How is a conflict resolved?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and ownership
Who maintains the principles?</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short design-principles record with defensible boundaries.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Calling a preference non-negotiable does not make it legitimate. State the source of authority and distinguish an agreed policy from a legal requirement.</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Design principles explain how to make choices when several solutions could work. Non-negotiables are different: they are conditions that must be met, often because of safety, privacy, authority or essential service requirements. Keep the two separate so that preferences are not disguised as mandatory rules and mandatory rules are not traded away for convenience.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the recurring choices the design team must make.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Draft a small set of principles with an example of their use.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Identify mandatory conditions and the authority behind each.</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Test the principles against a difficult option or exception.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the owner and process for revising a principle or escalating a conflict.</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2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K3.05 | Behaviour-to-value logic map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Explain how the proposed change is expected to create value.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K3.05</x:v>
      </x:c>
      <x:c r="K5" s="24"/>
      <x:c r="L5" s="24"/>
    </x:row>
    <x:row r="6" ht="22" customHeight="1">
      <x:c r="A6" s="4"/>
      <x:c r="B6" s="4"/>
      <x:c r="C6" s="4"/>
      <x:c r="D6" s="4"/>
      <x:c r="E6" s="4"/>
      <x:c r="F6" s="4"/>
      <x:c r="G6" s="4"/>
      <x:c r="H6" s="4"/>
      <x:c r="I6" s="4"/>
      <x:c r="J6" s="4"/>
      <x:c r="K6" s="4"/>
      <x:c r="L6" s="4"/>
    </x:row>
    <x:row r="7" ht="22" customHeight="1">
      <x:c r="A7" s="30" t="str">
        <x:v>MANUAL GUIDE / 092    FORM / 093</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Investment and activities
What effort or resource is being committed?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Outputs
What will be produced?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Changed behaviour
What must people do differently?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Service outcome
What should improve?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People and quality safeguards
What must not deteriorate?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Assumptions
What could break the chain?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Measures
What evidence will test the links?</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Benefit owner
Who reviews value after the project?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testable chain from activity to value with named assumptions.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Correlation after launch is not sufficient to attribute an outcome to the change. Record other changes in demand, staffing, case mix and measurement.</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Connect resources and activities to outputs, changed behaviour, service outcomes and longer-term value. Mark the assumptions between links. This prevents training attendance or system deployment from being presented as proof of benefit. A logic map is a hypothesis to test, not evidence that the chain will occur.</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Name the intended outcome and its owner.</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Work backwards to the behaviours and operating conditions required.</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Identify the outputs and activities that could create those conditions.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Record assumptions, external influences and possible adverse effects.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Assign a measure and review point to each important link.</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2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32" hidden="0" customWidth="1"/>
    <x:col min="2" max="2" width="16" hidden="0" customWidth="1"/>
    <x:col min="3" max="3" width="18" hidden="0" customWidth="1"/>
    <x:col min="4" max="4" width="18" hidden="0" customWidth="1"/>
    <x:col min="5" max="5" width="18" hidden="0" customWidth="1"/>
    <x:col min="6" max="6" width="65"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K3.06 | Strategic options and trade-offs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Choose a coherent response rather than assembling every attractive initiative.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K3.06</x:v>
      </x:c>
      <x:c r="K5" s="24"/>
      <x:c r="L5" s="24"/>
    </x:row>
    <x:row r="6" ht="22" customHeight="1">
      <x:c r="A6" s="4"/>
      <x:c r="B6" s="4"/>
      <x:c r="C6" s="4"/>
      <x:c r="D6" s="4"/>
      <x:c r="E6" s="4"/>
      <x:c r="F6" s="4"/>
      <x:c r="G6" s="4"/>
      <x:c r="H6" s="4"/>
      <x:c r="I6" s="4"/>
      <x:c r="J6" s="4"/>
      <x:c r="K6" s="4"/>
      <x:c r="L6" s="4"/>
    </x:row>
    <x:row r="7" ht="22" customHeight="1">
      <x:c r="A7" s="30" t="str">
        <x:v>MANUAL GUIDE / 095    FORM / 096</x:v>
      </x:c>
      <x:c r="B7" s="30"/>
      <x:c r="C7" s="30"/>
      <x:c r="D7" s="30"/>
      <x:c r="E7" s="30"/>
      <x:c r="F7" s="30"/>
      <x:c r="G7" s="30" t="str">
        <x:v>LIVE WORKING TOOL</x:v>
      </x:c>
      <x:c r="H7" s="30"/>
      <x:c r="I7" s="30"/>
      <x:c r="J7" s="30"/>
      <x:c r="K7" s="30"/>
      <x:c r="L7" s="30"/>
    </x:row>
    <x:row r="8" ht="24" customHeight="1">
      <x:c r="A8" s="68" t="str">
        <x:f>IFERROR(HYPERLINK("#'K3.06 Options appraisal'!A94","OPEN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Decision
What is being selected?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Options
Which genuine alternatives are compared?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Mandatory screen
Which options fail an essential condition?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Criteria and weights
What matters in the comparison?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Ratings and evidence
What supports each rating?</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Sensitivity
What assumption could change the preference?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Decision
What is approved and by whom?</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Conditions and review
What remains unresolved?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options record with a clear decision and sensitivity check.</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Never average away a mandatory failure. A weighted total is a transparent preference calculation, not a validated success probability.</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Compare a manageable set of alternatives using criteria agreed before scoring. Mandatory conditions are screened separately. Ratings and weights support discussion; they do not make judgement objective. Keep the evidence behind a score visible and test whether a plausible change in weighting would alter the preferred option.</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Define the decision, alternatives and mandatory conditions.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Agree criteria, rating anchors and weights before seeing totals.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Assess each option using evidence and document uncertainty.</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Check sensitivity to the most consequential assumptions and weights.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Record the decision, rationale, conditions and rejected alternatives.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OPTIONS APPRAISAL / six local criteria; weights must total 100%</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Criterion</x:v>
      </x:c>
      <x:c r="B98" s="99" t="str">
        <x:v>Weight</x:v>
      </x:c>
      <x:c r="C98" s="99" t="str">
        <x:v>Option A 1-5</x:v>
      </x:c>
      <x:c r="D98" s="99" t="str">
        <x:v>Option B 1-5</x:v>
      </x:c>
      <x:c r="E98" s="99" t="str">
        <x:v>Option C 1-5</x:v>
      </x:c>
      <x:c r="F98" s="99" t="str">
        <x:v>Evidence / rationale</x:v>
      </x:c>
      <x:c r="G98" s="4"/>
      <x:c r="H98" s="4"/>
      <x:c r="I98" s="4"/>
      <x:c r="J98" s="4"/>
      <x:c r="K98" s="4"/>
      <x:c r="L98" s="4"/>
    </x:row>
    <x:row r="99" ht="38" customHeight="1">
      <x:c r="A99" s="4" t="str">
        <x:v>Strategic fit</x:v>
      </x:c>
      <x:c r="B99" s="162"/>
      <x:c r="C99" s="38"/>
      <x:c r="D99" s="38"/>
      <x:c r="E99" s="38"/>
      <x:c r="F99" s="38"/>
      <x:c r="G99" s="4"/>
      <x:c r="H99" s="4"/>
      <x:c r="I99" s="4"/>
      <x:c r="J99" s="4"/>
      <x:c r="K99" s="4"/>
      <x:c r="L99" s="4"/>
    </x:row>
    <x:row r="100" ht="38" customHeight="1">
      <x:c r="A100" s="4" t="str">
        <x:v>Employee / user impact</x:v>
      </x:c>
      <x:c r="B100" s="162"/>
      <x:c r="C100" s="38"/>
      <x:c r="D100" s="38"/>
      <x:c r="E100" s="38"/>
      <x:c r="F100" s="38"/>
      <x:c r="G100" s="4"/>
      <x:c r="H100" s="4"/>
      <x:c r="I100" s="4"/>
      <x:c r="J100" s="4"/>
      <x:c r="K100" s="4"/>
      <x:c r="L100" s="4"/>
    </x:row>
    <x:row r="101" ht="38" customHeight="1">
      <x:c r="A101" s="4" t="str">
        <x:v>Operational feasibility</x:v>
      </x:c>
      <x:c r="B101" s="162"/>
      <x:c r="C101" s="38"/>
      <x:c r="D101" s="38"/>
      <x:c r="E101" s="38"/>
      <x:c r="F101" s="38"/>
    </x:row>
    <x:row r="102" ht="38" customHeight="1">
      <x:c r="A102" s="4" t="str">
        <x:v>Evidence strength</x:v>
      </x:c>
      <x:c r="B102" s="162"/>
      <x:c r="C102" s="38"/>
      <x:c r="D102" s="38"/>
      <x:c r="E102" s="38"/>
      <x:c r="F102" s="38"/>
    </x:row>
    <x:row r="103" ht="38" customHeight="1">
      <x:c r="A103" s="4" t="str">
        <x:v>Resource requirement</x:v>
      </x:c>
      <x:c r="B103" s="162"/>
      <x:c r="C103" s="38"/>
      <x:c r="D103" s="38"/>
      <x:c r="E103" s="38"/>
      <x:c r="F103" s="38"/>
    </x:row>
    <x:row r="104" ht="38" customHeight="1">
      <x:c r="A104" s="4" t="str">
        <x:v>Sustainability</x:v>
      </x:c>
      <x:c r="B104" s="162"/>
      <x:c r="C104" s="38"/>
      <x:c r="D104" s="38"/>
      <x:c r="E104" s="38"/>
      <x:c r="F104" s="38"/>
    </x:row>
    <x:row r="105" ht="38" customHeight="1">
      <x:c r="A105" s="4"/>
      <x:c r="B105" s="4"/>
      <x:c r="C105" s="4"/>
      <x:c r="D105" s="4"/>
      <x:c r="E105" s="4"/>
      <x:c r="F105" s="4"/>
    </x:row>
    <x:row r="106" ht="38" customHeight="1">
      <x:c r="A106" s="4" t="str">
        <x:v>Weight total / score</x:v>
      </x:c>
      <x:c r="B106" s="164" t="str">
        <x:f>IF(COUNT(B99:B104)=0,"",SUM(B99:B104))</x:f>
      </x:c>
      <x:c r="C106" s="160" t="str">
        <x:f>IF(OR(COUNT($B$99:$B$104)&lt;6,COUNT(C99:C104)&lt;6,ABS(SUM($B$99:$B$104)-1)&gt;0.000001,MIN($B$99:$B$104)&lt;0,MIN(C99:C104)&lt;1,MAX(C99:C104)&gt;5),"",SUMPRODUCT($B$99:$B$104,C99:C104))</x:f>
      </x:c>
      <x:c r="D106" s="160" t="str">
        <x:f>IF(OR(COUNT($B$99:$B$104)&lt;6,COUNT(D99:D104)&lt;6,ABS(SUM($B$99:$B$104)-1)&gt;0.000001,MIN($B$99:$B$104)&lt;0,MIN(D99:D104)&lt;1,MAX(D99:D104)&gt;5),"",SUMPRODUCT($B$99:$B$104,D99:D104))</x:f>
      </x:c>
      <x:c r="E106" s="160" t="str">
        <x:f>IF(OR(COUNT($B$99:$B$104)&lt;6,COUNT(E99:E104)&lt;6,ABS(SUM($B$99:$B$104)-1)&gt;0.000001,MIN($B$99:$B$104)&lt;0,MIN(E99:E104)&lt;1,MAX(E99:E104)&gt;5),"",SUMPRODUCT($B$99:$B$104,E99:E104))</x:f>
      </x:c>
      <x:c r="F106" s="4"/>
    </x:row>
    <x:row r="107" ht="38" customHeight="1">
      <x:c r="A107" s="4" t="str">
        <x:v>Mandatory screen</x:v>
      </x:c>
      <x:c r="B107" s="4"/>
      <x:c r="C107" s="38"/>
      <x:c r="D107" s="38"/>
      <x:c r="E107" s="38"/>
      <x:c r="F107" s="4"/>
    </x:row>
    <x:row r="108" ht="38" customHeight="1">
      <x:c r="A108" s="4" t="str">
        <x:v>Input check</x:v>
      </x:c>
      <x:c r="B108" s="4"/>
      <x:c r="C108" s="4" t="str">
        <x:f>IF(COUNTA(C99:C104)=0,"Not started",IF(COUNT(C99:C104)&lt;6,"Incomplete / nonnumeric",IF(OR(MOD(C99,1)&lt;&gt;0,MOD(C100,1)&lt;&gt;0,MOD(C101,1)&lt;&gt;0,MOD(C102,1)&lt;&gt;0,MOD(C103,1)&lt;&gt;0,MOD(C104,1)&lt;&gt;0),"Whole ratings only",IF(C106="","Check weights / range","Review evidence"))))</x:f>
        <x:v>Not started</x:v>
      </x:c>
      <x:c r="D108" s="4" t="str">
        <x:f>IF(COUNTA(D99:D104)=0,"Not started",IF(COUNT(D99:D104)&lt;6,"Incomplete / nonnumeric",IF(OR(MOD(D99,1)&lt;&gt;0,MOD(D100,1)&lt;&gt;0,MOD(D101,1)&lt;&gt;0,MOD(D102,1)&lt;&gt;0,MOD(D103,1)&lt;&gt;0,MOD(D104,1)&lt;&gt;0),"Whole ratings only",IF(D106="","Check weights / range","Review evidence"))))</x:f>
        <x:v>Not started</x:v>
      </x:c>
      <x:c r="E108" s="4" t="str">
        <x:f>IF(COUNTA(E99:E104)=0,"Not started",IF(COUNT(E99:E104)&lt;6,"Incomplete / nonnumeric",IF(OR(MOD(E99,1)&lt;&gt;0,MOD(E100,1)&lt;&gt;0,MOD(E101,1)&lt;&gt;0,MOD(E102,1)&lt;&gt;0,MOD(E103,1)&lt;&gt;0,MOD(E104,1)&lt;&gt;0),"Whole ratings only",IF(E106="","Check weights / range","Review evidence"))))</x:f>
        <x:v>Not started</x:v>
      </x:c>
      <x:c r="F108" s="4"/>
    </x:row>
    <x:row r="109" ht="38" customHeight="1">
      <x:c r="A109" s="4" t="str">
        <x:v>Eligible comparison</x:v>
      </x:c>
      <x:c r="B109" s="4"/>
      <x:c r="C109" s="4" t="str">
        <x:f>IF(C107&lt;&gt;"Pass","Mandatory screen unresolved or failed",IF(C108&lt;&gt;"Review evidence","Correct inputs",IF(C106="","Incomplete",C106)))</x:f>
        <x:v>Mandatory screen unresolved or failed</x:v>
      </x:c>
      <x:c r="D109" s="4" t="str">
        <x:f>IF(D107&lt;&gt;"Pass","Mandatory screen unresolved or failed",IF(D108&lt;&gt;"Review evidence","Correct inputs",IF(D106="","Incomplete",D106)))</x:f>
        <x:v>Mandatory screen unresolved or failed</x:v>
      </x:c>
      <x:c r="E109" s="4" t="str">
        <x:f>IF(E107&lt;&gt;"Pass","Mandatory screen unresolved or failed",IF(E108&lt;&gt;"Review evidence","Correct inputs",IF(E106="","Incomplete",E106)))</x:f>
        <x:v>Mandatory screen unresolved or failed</x:v>
      </x:c>
      <x:c r="F109" s="4"/>
    </x:row>
    <x:row r="110" ht="38" customHeight="1">
      <x:c r="A110" s="4" t="str">
        <x:v>Decision / rationale</x:v>
      </x:c>
      <x:c r="B110" s="38"/>
      <x:c r="C110" s="38"/>
      <x:c r="D110" s="38"/>
      <x:c r="E110" s="38"/>
      <x:c r="F110" s="38"/>
    </x:row>
    <x:row r="111" ht="38" customHeight="1">
      <x:c r="A111" s="4"/>
      <x:c r="B111" s="4"/>
      <x:c r="C111" s="4"/>
      <x:c r="D111" s="4"/>
      <x:c r="E111" s="4"/>
      <x:c r="F111" s="4"/>
    </x:row>
    <x:row r="112" ht="38" customHeight="1">
      <x:c r="A112" s="4"/>
      <x:c r="B112" s="4"/>
      <x:c r="C112" s="4"/>
      <x:c r="D112" s="4"/>
      <x:c r="E112" s="4"/>
      <x:c r="F112" s="4"/>
    </x:row>
    <x:row r="113" ht="38" customHeight="1">
      <x:c r="A113" s="63" t="str">
        <x:v>No automatic winner is declared. Scores support discussion only. A failed or unassessed mandatory screen blocks the eligible comparison. Agree criteria, weights and mandatory conditions before scoring; test sensitivity to different defensible weights.</x:v>
      </x:c>
      <x:c r="B113" s="63"/>
      <x:c r="C113" s="63"/>
      <x:c r="D113" s="63"/>
      <x:c r="E113" s="63"/>
      <x:c r="F113" s="63"/>
      <x:c r="G113" s="63"/>
      <x:c r="H113" s="63"/>
      <x:c r="I113" s="63"/>
      <x:c r="J113" s="63"/>
      <x:c r="K113" s="63"/>
      <x:c r="L113" s="63"/>
    </x:row>
    <x:row r="114" ht="38" customHeight="1">
      <x:c r="A114" s="63"/>
      <x:c r="B114" s="63"/>
      <x:c r="C114" s="63"/>
      <x:c r="D114" s="63"/>
      <x:c r="E114" s="63"/>
      <x:c r="F114" s="63"/>
      <x:c r="G114" s="63"/>
      <x:c r="H114" s="63"/>
      <x:c r="I114" s="63"/>
      <x:c r="J114" s="63"/>
      <x:c r="K114" s="63"/>
      <x:c r="L114" s="63"/>
    </x:row>
    <x:row r="115" ht="38" customHeight="1">
      <x:c r="A115" s="63"/>
      <x:c r="B115" s="63"/>
      <x:c r="C115" s="63"/>
      <x:c r="D115" s="63"/>
      <x:c r="E115" s="63"/>
      <x:c r="F115" s="63"/>
      <x:c r="G115" s="63"/>
      <x:c r="H115" s="63"/>
      <x:c r="I115" s="63"/>
      <x:c r="J115" s="63"/>
      <x:c r="K115" s="63"/>
      <x:c r="L115" s="63"/>
    </x:row>
    <x:row r="116" ht="38" customHeight="1">
      <x:c r="A116" s="63"/>
      <x:c r="B116" s="63"/>
      <x:c r="C116" s="63"/>
      <x:c r="D116" s="63"/>
      <x:c r="E116" s="63"/>
      <x:c r="F116" s="63"/>
      <x:c r="G116" s="63"/>
      <x:c r="H116" s="63"/>
      <x:c r="I116" s="63"/>
      <x:c r="J116" s="63"/>
      <x:c r="K116" s="63"/>
      <x:c r="L116" s="63"/>
    </x:row>
    <x:row r="117" ht="38" customHeight="1">
      <x:c r="A117" s="4"/>
      <x:c r="B117" s="4"/>
      <x:c r="C117" s="4"/>
      <x:c r="D117" s="4"/>
      <x:c r="E117" s="4"/>
      <x:c r="F117" s="4"/>
    </x:row>
    <x:row r="118" ht="38" customHeight="1">
      <x:c r="A118" s="4"/>
      <x:c r="B118" s="4"/>
      <x:c r="C118" s="4"/>
      <x:c r="D118" s="4"/>
      <x:c r="E118" s="4"/>
      <x:c r="F118" s="4"/>
    </x:row>
    <x:row r="119" ht="38" customHeight="1">
      <x:c r="A119" s="4"/>
      <x:c r="B119" s="4"/>
      <x:c r="C119" s="4"/>
      <x:c r="D119" s="4"/>
      <x:c r="E119" s="4"/>
      <x:c r="F119" s="4"/>
    </x:row>
    <x:row r="120" ht="38" customHeight="1">
      <x:c r="A120" s="4"/>
      <x:c r="B120" s="4"/>
      <x:c r="C120" s="4"/>
      <x:c r="D120" s="4"/>
      <x:c r="E120" s="4"/>
      <x:c r="F120" s="4"/>
    </x:row>
    <x:row r="121" ht="38" customHeight="1">
      <x:c r="A121" s="4"/>
      <x:c r="B121" s="4"/>
      <x:c r="C121" s="4"/>
      <x:c r="D121" s="4"/>
      <x:c r="E121" s="4"/>
      <x:c r="F121" s="4"/>
    </x:row>
    <x:row r="122" ht="38" customHeight="1">
      <x:c r="A122" s="4"/>
      <x:c r="B122" s="4"/>
      <x:c r="C122" s="4"/>
      <x:c r="D122" s="4"/>
      <x:c r="E122" s="4"/>
      <x:c r="F122" s="4"/>
    </x:row>
    <x:row r="123" ht="38" customHeight="1">
      <x:c r="A123" s="4"/>
      <x:c r="B123" s="4"/>
      <x:c r="C123" s="4"/>
      <x:c r="D123" s="4"/>
      <x:c r="E123" s="4"/>
      <x:c r="F123" s="4"/>
    </x:row>
    <x:row r="124" ht="38" customHeight="1">
      <x:c r="A124" s="4"/>
      <x:c r="B124" s="4"/>
      <x:c r="C124" s="4"/>
      <x:c r="D124" s="4"/>
      <x:c r="E124" s="4"/>
      <x:c r="F124" s="4"/>
    </x:row>
    <x:row r="125" ht="38" customHeight="1">
      <x:c r="A125" s="4"/>
      <x:c r="B125" s="4"/>
      <x:c r="C125" s="4"/>
      <x:c r="D125" s="4"/>
      <x:c r="E125" s="4"/>
      <x:c r="F125" s="4"/>
    </x:row>
    <x:row r="126" ht="38" customHeight="1">
      <x:c r="A126" s="4"/>
      <x:c r="B126" s="4"/>
      <x:c r="C126" s="4"/>
      <x:c r="D126" s="4"/>
      <x:c r="E126" s="4"/>
      <x:c r="F126" s="4"/>
    </x:row>
    <x:row r="127" ht="38" customHeight="1">
      <x:c r="A127" s="4"/>
      <x:c r="B127" s="4"/>
      <x:c r="C127" s="4"/>
      <x:c r="D127" s="4"/>
      <x:c r="E127" s="4"/>
      <x:c r="F127" s="4"/>
    </x:row>
    <x:row r="128" ht="38" customHeight="1">
      <x:c r="A128" s="4"/>
      <x:c r="B128" s="4"/>
      <x:c r="C128" s="4"/>
      <x:c r="D128" s="4"/>
      <x:c r="E128" s="4"/>
      <x:c r="F128" s="4"/>
    </x:row>
    <x:row r="129" ht="38" customHeight="1">
      <x:c r="A129" s="4"/>
      <x:c r="B129" s="4"/>
      <x:c r="C129" s="4"/>
      <x:c r="D129" s="4"/>
      <x:c r="E129" s="4"/>
      <x:c r="F129" s="4"/>
    </x:row>
    <x:row r="130" ht="38" customHeight="1">
      <x:c r="A130" s="4"/>
      <x:c r="B130" s="4"/>
      <x:c r="C130" s="4"/>
      <x:c r="D130" s="4"/>
      <x:c r="E130" s="4"/>
      <x:c r="F130" s="4"/>
    </x:row>
    <x:row r="131" ht="38" customHeight="1">
      <x:c r="A131" s="4"/>
      <x:c r="B131" s="4"/>
      <x:c r="C131" s="4"/>
      <x:c r="D131" s="4"/>
      <x:c r="E131" s="4"/>
      <x:c r="F131" s="4"/>
    </x:row>
    <x:row r="132" ht="38" customHeight="1">
      <x:c r="A132" s="4"/>
      <x:c r="B132" s="4"/>
      <x:c r="C132" s="4"/>
      <x:c r="D132" s="4"/>
      <x:c r="E132" s="4"/>
      <x:c r="F132" s="4"/>
    </x:row>
    <x:row r="133" ht="38" customHeight="1">
      <x:c r="A133" s="4"/>
      <x:c r="B133" s="4"/>
      <x:c r="C133" s="4"/>
      <x:c r="D133" s="4"/>
      <x:c r="E133" s="4"/>
      <x:c r="F133" s="4"/>
    </x:row>
    <x:row r="134" ht="38" customHeight="1">
      <x:c r="A134" s="4"/>
      <x:c r="B134" s="4"/>
      <x:c r="C134" s="4"/>
      <x:c r="D134" s="4"/>
      <x:c r="E134" s="4"/>
      <x:c r="F134" s="4"/>
    </x:row>
    <x:row r="135" ht="38" customHeight="1">
      <x:c r="A135" s="4"/>
      <x:c r="B135" s="4"/>
      <x:c r="C135" s="4"/>
      <x:c r="D135" s="4"/>
      <x:c r="E135" s="4"/>
      <x:c r="F135" s="4"/>
    </x:row>
    <x:row r="136" ht="38" customHeight="1">
      <x:c r="A136" s="4"/>
      <x:c r="B136" s="4"/>
      <x:c r="C136" s="4"/>
      <x:c r="D136" s="4"/>
      <x:c r="E136" s="4"/>
      <x:c r="F136" s="4"/>
    </x:row>
    <x:row r="137" ht="38" customHeight="1">
      <x:c r="A137" s="4"/>
      <x:c r="B137" s="4"/>
      <x:c r="C137" s="4"/>
      <x:c r="D137" s="4"/>
      <x:c r="E137" s="4"/>
      <x:c r="F137" s="4"/>
    </x:row>
    <x:row r="138" ht="38" customHeight="1">
      <x:c r="A138" s="4"/>
      <x:c r="B138" s="4"/>
      <x:c r="C138" s="4"/>
      <x:c r="D138" s="4"/>
      <x:c r="E138" s="4"/>
      <x:c r="F138" s="4"/>
    </x:row>
    <x:row r="139" ht="38" customHeight="1">
      <x:c r="A139" s="4"/>
      <x:c r="B139" s="4"/>
      <x:c r="C139" s="4"/>
      <x:c r="D139" s="4"/>
      <x:c r="E139" s="4"/>
      <x:c r="F139" s="4"/>
    </x:row>
    <x:row r="140" ht="38" customHeight="1">
      <x:c r="A140" s="4"/>
      <x:c r="B140" s="4"/>
      <x:c r="C140" s="4"/>
      <x:c r="D140" s="4"/>
      <x:c r="E140" s="4"/>
      <x:c r="F140" s="4"/>
    </x:row>
    <x:row r="141" ht="38" customHeight="1">
      <x:c r="A141" s="4"/>
      <x:c r="B141" s="4"/>
      <x:c r="C141" s="4"/>
      <x:c r="D141" s="4"/>
      <x:c r="E141" s="4"/>
      <x:c r="F141" s="4"/>
    </x:row>
    <x:row r="142" ht="38" customHeight="1">
      <x:c r="A142" s="4"/>
      <x:c r="B142" s="4"/>
      <x:c r="C142" s="4"/>
      <x:c r="D142" s="4"/>
      <x:c r="E142" s="4"/>
      <x:c r="F142" s="4"/>
    </x:row>
    <x:row r="143" ht="38" customHeight="1">
      <x:c r="A143" s="4"/>
      <x:c r="B143" s="4"/>
      <x:c r="C143" s="4"/>
      <x:c r="D143" s="4"/>
      <x:c r="E143" s="4"/>
      <x:c r="F143" s="4"/>
    </x:row>
    <x:row r="144" ht="38" customHeight="1">
      <x:c r="A144" s="4"/>
      <x:c r="B144" s="4"/>
      <x:c r="C144" s="4"/>
      <x:c r="D144" s="4"/>
      <x:c r="E144" s="4"/>
      <x:c r="F144" s="4"/>
    </x:row>
    <x:row r="145" ht="38" customHeight="1">
      <x:c r="A145" s="4"/>
      <x:c r="B145" s="4"/>
      <x:c r="C145" s="4"/>
      <x:c r="D145" s="4"/>
      <x:c r="E145" s="4"/>
      <x:c r="F145" s="4"/>
    </x:row>
    <x:row r="146" ht="38" customHeight="1">
      <x:c r="A146" s="4"/>
      <x:c r="B146" s="4"/>
      <x:c r="C146" s="4"/>
      <x:c r="D146" s="4"/>
      <x:c r="E146" s="4"/>
      <x:c r="F146" s="4"/>
    </x:row>
    <x:row r="147" ht="38" customHeight="1">
      <x:c r="A147" s="4"/>
      <x:c r="B147" s="4"/>
      <x:c r="C147" s="4"/>
      <x:c r="D147" s="4"/>
      <x:c r="E147" s="4"/>
      <x:c r="F147" s="4"/>
    </x:row>
    <x:row r="148" ht="38" customHeight="1">
      <x:c r="A148" s="4"/>
      <x:c r="B148" s="4"/>
      <x:c r="C148" s="4"/>
      <x:c r="D148" s="4"/>
      <x:c r="E148" s="4"/>
      <x:c r="F148" s="4"/>
    </x:row>
    <x:row r="149" ht="38" customHeight="1">
      <x:c r="A149" s="4"/>
      <x:c r="B149" s="4"/>
      <x:c r="C149" s="4"/>
      <x:c r="D149" s="4"/>
      <x:c r="E149" s="4"/>
      <x:c r="F149" s="4"/>
    </x:row>
    <x:row r="150" ht="38" customHeight="1">
      <x:c r="A150" s="4"/>
      <x:c r="B150" s="4"/>
      <x:c r="C150" s="4"/>
      <x:c r="D150" s="4"/>
      <x:c r="E150" s="4"/>
      <x:c r="F150" s="4"/>
    </x:row>
    <x:row r="151" ht="38" customHeight="1">
      <x:c r="A151" s="4"/>
      <x:c r="B151" s="4"/>
      <x:c r="C151" s="4"/>
      <x:c r="D151" s="4"/>
      <x:c r="E151" s="4"/>
      <x:c r="F151" s="4"/>
    </x:row>
    <x:row r="152" ht="38" customHeight="1">
      <x:c r="A152" s="4"/>
      <x:c r="B152" s="4"/>
      <x:c r="C152" s="4"/>
      <x:c r="D152" s="4"/>
      <x:c r="E152" s="4"/>
      <x:c r="F152" s="4"/>
    </x:row>
    <x:row r="153" ht="38" customHeight="1">
      <x:c r="A153" s="4"/>
      <x:c r="B153" s="4"/>
      <x:c r="C153" s="4"/>
      <x:c r="D153" s="4"/>
      <x:c r="E153" s="4"/>
      <x:c r="F153" s="4"/>
    </x:row>
    <x:row r="154" ht="38" customHeight="1">
      <x:c r="A154" s="4"/>
      <x:c r="B154" s="4"/>
      <x:c r="C154" s="4"/>
      <x:c r="D154" s="4"/>
      <x:c r="E154" s="4"/>
      <x:c r="F154" s="4"/>
    </x:row>
    <x:row r="155" ht="38" customHeight="1">
      <x:c r="A155" s="4"/>
      <x:c r="B155" s="4"/>
      <x:c r="C155" s="4"/>
      <x:c r="D155" s="4"/>
      <x:c r="E155" s="4"/>
      <x:c r="F155" s="4"/>
    </x:row>
    <x:row r="156" ht="38" customHeight="1">
      <x:c r="A156" s="4"/>
      <x:c r="B156" s="4"/>
      <x:c r="C156" s="4"/>
      <x:c r="D156" s="4"/>
      <x:c r="E156" s="4"/>
      <x:c r="F156" s="4"/>
    </x:row>
    <x:row r="157" ht="38" customHeight="1">
      <x:c r="A157" s="4"/>
      <x:c r="B157" s="4"/>
      <x:c r="C157" s="4"/>
      <x:c r="D157" s="4"/>
      <x:c r="E157" s="4"/>
      <x:c r="F157" s="4"/>
    </x:row>
    <x:row r="158" ht="38" customHeight="1">
      <x:c r="A158" s="4"/>
      <x:c r="B158" s="4"/>
      <x:c r="C158" s="4"/>
      <x:c r="D158" s="4"/>
      <x:c r="E158" s="4"/>
      <x:c r="F158" s="4"/>
    </x:row>
    <x:row r="159" ht="38" customHeight="1">
      <x:c r="A159" s="4"/>
      <x:c r="B159" s="4"/>
      <x:c r="C159" s="4"/>
      <x:c r="D159" s="4"/>
      <x:c r="E159" s="4"/>
      <x:c r="F159" s="4"/>
    </x:row>
    <x:row r="160" ht="38" customHeight="1">
      <x:c r="A160" s="4"/>
      <x:c r="B160" s="4"/>
      <x:c r="C160" s="4"/>
      <x:c r="D160" s="4"/>
      <x:c r="E160" s="4"/>
      <x:c r="F160" s="4"/>
    </x:row>
    <x:row r="161" ht="38" customHeight="1">
      <x:c r="A161" s="4"/>
      <x:c r="B161" s="4"/>
      <x:c r="C161" s="4"/>
      <x:c r="D161" s="4"/>
      <x:c r="E161" s="4"/>
      <x:c r="F161" s="4"/>
    </x:row>
    <x:row r="162" ht="38" customHeight="1">
      <x:c r="A162" s="4"/>
      <x:c r="B162" s="4"/>
      <x:c r="C162" s="4"/>
      <x:c r="D162" s="4"/>
      <x:c r="E162" s="4"/>
      <x:c r="F162" s="4"/>
    </x:row>
    <x:row r="163" ht="38" customHeight="1">
      <x:c r="A163" s="4"/>
      <x:c r="B163" s="4"/>
      <x:c r="C163" s="4"/>
      <x:c r="D163" s="4"/>
      <x:c r="E163" s="4"/>
      <x:c r="F163" s="4"/>
    </x:row>
    <x:row r="164" ht="38" customHeight="1">
      <x:c r="A164" s="4"/>
      <x:c r="B164" s="4"/>
      <x:c r="C164" s="4"/>
      <x:c r="D164" s="4"/>
      <x:c r="E164" s="4"/>
      <x:c r="F164" s="4"/>
    </x:row>
    <x:row r="165" ht="38" customHeight="1">
      <x:c r="A165" s="4"/>
      <x:c r="B165" s="4"/>
      <x:c r="C165" s="4"/>
      <x:c r="D165" s="4"/>
      <x:c r="E165" s="4"/>
      <x:c r="F165" s="4"/>
    </x:row>
    <x:row r="166" ht="38" customHeight="1">
      <x:c r="A166" s="4"/>
      <x:c r="B166" s="4"/>
      <x:c r="C166" s="4"/>
      <x:c r="D166" s="4"/>
      <x:c r="E166" s="4"/>
      <x:c r="F166" s="4"/>
    </x:row>
    <x:row r="167" ht="38" customHeight="1">
      <x:c r="A167" s="4"/>
      <x:c r="B167" s="4"/>
      <x:c r="C167" s="4"/>
      <x:c r="D167" s="4"/>
      <x:c r="E167" s="4"/>
      <x:c r="F167" s="4"/>
    </x:row>
    <x:row r="168" ht="38" customHeight="1">
      <x:c r="A168" s="4"/>
      <x:c r="B168" s="4"/>
      <x:c r="C168" s="4"/>
      <x:c r="D168" s="4"/>
      <x:c r="E168" s="4"/>
      <x:c r="F168" s="4"/>
    </x:row>
    <x:row r="169" ht="38" customHeight="1">
      <x:c r="A169" s="4"/>
      <x:c r="B169" s="4"/>
      <x:c r="C169" s="4"/>
      <x:c r="D169" s="4"/>
      <x:c r="E169" s="4"/>
      <x:c r="F169" s="4"/>
    </x:row>
    <x:row r="170" ht="38" customHeight="1">
      <x:c r="A170" s="4"/>
      <x:c r="B170" s="4"/>
      <x:c r="C170" s="4"/>
      <x:c r="D170" s="4"/>
      <x:c r="E170" s="4"/>
      <x:c r="F170" s="4"/>
    </x:row>
    <x:row r="171" ht="38" customHeight="1">
      <x:c r="A171" s="4"/>
      <x:c r="B171" s="4"/>
      <x:c r="C171" s="4"/>
      <x:c r="D171" s="4"/>
      <x:c r="E171" s="4"/>
      <x:c r="F171" s="4"/>
    </x:row>
    <x:row r="172" ht="38" customHeight="1">
      <x:c r="A172" s="4"/>
      <x:c r="B172" s="4"/>
      <x:c r="C172" s="4"/>
      <x:c r="D172" s="4"/>
      <x:c r="E172" s="4"/>
      <x:c r="F172" s="4"/>
    </x:row>
    <x:row r="173" ht="38" customHeight="1">
      <x:c r="A173" s="4"/>
      <x:c r="B173" s="4"/>
      <x:c r="C173" s="4"/>
      <x:c r="D173" s="4"/>
      <x:c r="E173" s="4"/>
      <x:c r="F173" s="4"/>
    </x:row>
    <x:row r="174" ht="38" customHeight="1">
      <x:c r="A174" s="4"/>
      <x:c r="B174" s="4"/>
      <x:c r="C174" s="4"/>
      <x:c r="D174" s="4"/>
      <x:c r="E174" s="4"/>
      <x:c r="F174" s="4"/>
    </x:row>
    <x:row r="175" ht="38" customHeight="1">
      <x:c r="A175" s="4"/>
      <x:c r="B175" s="4"/>
      <x:c r="C175" s="4"/>
      <x:c r="D175" s="4"/>
      <x:c r="E175" s="4"/>
      <x:c r="F175" s="4"/>
    </x:row>
    <x:row r="176" ht="38" customHeight="1">
      <x:c r="A176" s="4"/>
      <x:c r="B176" s="4"/>
      <x:c r="C176" s="4"/>
      <x:c r="D176" s="4"/>
      <x:c r="E176" s="4"/>
      <x:c r="F176" s="4"/>
    </x:row>
    <x:row r="177" ht="38" customHeight="1">
      <x:c r="A177" s="4"/>
      <x:c r="B177" s="4"/>
      <x:c r="C177" s="4"/>
      <x:c r="D177" s="4"/>
      <x:c r="E177" s="4"/>
      <x:c r="F177" s="4"/>
    </x:row>
    <x:row r="178" ht="38" customHeight="1">
      <x:c r="A178" s="4"/>
      <x:c r="B178" s="4"/>
      <x:c r="C178" s="4"/>
      <x:c r="D178" s="4"/>
      <x:c r="E178" s="4"/>
      <x:c r="F178" s="4"/>
    </x:row>
    <x:row r="179" ht="38" customHeight="1">
      <x:c r="A179" s="4"/>
      <x:c r="B179" s="4"/>
      <x:c r="C179" s="4"/>
      <x:c r="D179" s="4"/>
      <x:c r="E179" s="4"/>
      <x:c r="F179" s="4"/>
    </x:row>
    <x:row r="180" ht="38" customHeight="1">
      <x:c r="A180" s="4"/>
      <x:c r="B180" s="4"/>
      <x:c r="C180" s="4"/>
      <x:c r="D180" s="4"/>
      <x:c r="E180" s="4"/>
      <x:c r="F180" s="4"/>
    </x:row>
    <x:row r="181" ht="38" customHeight="1">
      <x:c r="A181" s="4"/>
      <x:c r="B181" s="4"/>
      <x:c r="C181" s="4"/>
      <x:c r="D181" s="4"/>
      <x:c r="E181" s="4"/>
      <x:c r="F181" s="4"/>
    </x:row>
    <x:row r="182" ht="38" customHeight="1">
      <x:c r="A182" s="4"/>
      <x:c r="B182" s="4"/>
      <x:c r="C182" s="4"/>
      <x:c r="D182" s="4"/>
      <x:c r="E182" s="4"/>
      <x:c r="F182" s="4"/>
    </x:row>
    <x:row r="183" ht="38" customHeight="1">
      <x:c r="A183" s="4"/>
      <x:c r="B183" s="4"/>
      <x:c r="C183" s="4"/>
      <x:c r="D183" s="4"/>
      <x:c r="E183" s="4"/>
      <x:c r="F183" s="4"/>
    </x:row>
    <x:row r="184" ht="38" customHeight="1">
      <x:c r="A184" s="4"/>
      <x:c r="B184" s="4"/>
      <x:c r="C184" s="4"/>
      <x:c r="D184" s="4"/>
      <x:c r="E184" s="4"/>
      <x:c r="F184" s="4"/>
    </x:row>
    <x:row r="185" ht="38" customHeight="1">
      <x:c r="A185" s="4"/>
      <x:c r="B185" s="4"/>
      <x:c r="C185" s="4"/>
      <x:c r="D185" s="4"/>
      <x:c r="E185" s="4"/>
      <x:c r="F185" s="4"/>
    </x:row>
    <x:row r="186" ht="38" customHeight="1">
      <x:c r="A186" s="4"/>
      <x:c r="B186" s="4"/>
      <x:c r="C186" s="4"/>
      <x:c r="D186" s="4"/>
      <x:c r="E186" s="4"/>
      <x:c r="F186" s="4"/>
    </x:row>
    <x:row r="187" ht="38" customHeight="1">
      <x:c r="A187" s="4"/>
      <x:c r="B187" s="4"/>
      <x:c r="C187" s="4"/>
      <x:c r="D187" s="4"/>
      <x:c r="E187" s="4"/>
      <x:c r="F187" s="4"/>
    </x:row>
    <x:row r="188" ht="38" customHeight="1">
      <x:c r="A188" s="4"/>
      <x:c r="B188" s="4"/>
      <x:c r="C188" s="4"/>
      <x:c r="D188" s="4"/>
      <x:c r="E188" s="4"/>
      <x:c r="F188" s="4"/>
    </x:row>
    <x:row r="189" ht="38" customHeight="1">
      <x:c r="A189" s="4"/>
      <x:c r="B189" s="4"/>
      <x:c r="C189" s="4"/>
      <x:c r="D189" s="4"/>
      <x:c r="E189" s="4"/>
      <x:c r="F189" s="4"/>
    </x:row>
    <x:row r="190" ht="38" customHeight="1">
      <x:c r="A190" s="4"/>
      <x:c r="B190" s="4"/>
      <x:c r="C190" s="4"/>
      <x:c r="D190" s="4"/>
      <x:c r="E190" s="4"/>
      <x:c r="F190" s="4"/>
    </x:row>
    <x:row r="191" ht="38" customHeight="1">
      <x:c r="A191" s="4"/>
      <x:c r="B191" s="4"/>
      <x:c r="C191" s="4"/>
      <x:c r="D191" s="4"/>
      <x:c r="E191" s="4"/>
      <x:c r="F191" s="4"/>
    </x:row>
    <x:row r="192" ht="38" customHeight="1">
      <x:c r="A192" s="4"/>
      <x:c r="B192" s="4"/>
      <x:c r="C192" s="4"/>
      <x:c r="D192" s="4"/>
      <x:c r="E192" s="4"/>
      <x:c r="F192" s="4"/>
    </x:row>
    <x:row r="193" ht="38" customHeight="1">
      <x:c r="A193" s="4"/>
      <x:c r="B193" s="4"/>
      <x:c r="C193" s="4"/>
      <x:c r="D193" s="4"/>
      <x:c r="E193" s="4"/>
      <x:c r="F193" s="4"/>
    </x:row>
    <x:row r="194" ht="38" customHeight="1">
      <x:c r="A194" s="4"/>
      <x:c r="B194" s="4"/>
      <x:c r="C194" s="4"/>
      <x:c r="D194" s="4"/>
      <x:c r="E194" s="4"/>
      <x:c r="F194" s="4"/>
    </x:row>
    <x:row r="195" ht="38" customHeight="1">
      <x:c r="A195" s="4"/>
      <x:c r="B195" s="4"/>
      <x:c r="C195" s="4"/>
      <x:c r="D195" s="4"/>
      <x:c r="E195" s="4"/>
      <x:c r="F195" s="4"/>
    </x:row>
    <x:row r="196" ht="38" customHeight="1">
      <x:c r="A196" s="4"/>
      <x:c r="B196" s="4"/>
      <x:c r="C196" s="4"/>
      <x:c r="D196" s="4"/>
      <x:c r="E196" s="4"/>
      <x:c r="F196" s="4"/>
    </x:row>
    <x:row r="197" ht="38" customHeight="1">
      <x:c r="A197" s="4"/>
      <x:c r="B197" s="4"/>
      <x:c r="C197" s="4"/>
      <x:c r="D197" s="4"/>
      <x:c r="E197" s="4"/>
      <x:c r="F197" s="4"/>
    </x:row>
    <x:row r="198" ht="38" customHeight="1">
      <x:c r="A198" s="4"/>
      <x:c r="B198" s="4"/>
      <x:c r="C198" s="4"/>
      <x:c r="D198" s="4"/>
      <x:c r="E198" s="4"/>
      <x:c r="F198" s="4"/>
    </x:row>
    <x:row r="199" ht="38" customHeight="1">
      <x:c r="A199" s="4"/>
      <x:c r="B199" s="4"/>
      <x:c r="C199" s="4"/>
      <x:c r="D199" s="4"/>
      <x:c r="E199" s="4"/>
      <x:c r="F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 ref="A113:L116"/>
  </x:mergeCells>
  <x:dataValidations count="2">
    <x:dataValidation type="list" sqref="C99:E104">
      <x:formula1>"1,2,3,4,5"</x:formula1>
    </x:dataValidation>
    <x:dataValidation type="list" sqref="C107:E107">
      <x:formula1>"Pass,Fail,Not assessed"</x:formula1>
    </x:dataValidation>
  </x:dataValidations>
  <x:pageMargins left="0.7" right="0.7" top="0.75" bottom="0.75" header="0.3" footer="0.3"/>
</x:worksheet>
</file>

<file path=xl/worksheets/sheet2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K3.07 | Change strategy and roadmap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Sequence the work around dependencies, decisions and evidence.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K3.07</x:v>
      </x:c>
      <x:c r="K5" s="24"/>
      <x:c r="L5" s="24"/>
    </x:row>
    <x:row r="6" ht="22" customHeight="1">
      <x:c r="A6" s="4"/>
      <x:c r="B6" s="4"/>
      <x:c r="C6" s="4"/>
      <x:c r="D6" s="4"/>
      <x:c r="E6" s="4"/>
      <x:c r="F6" s="4"/>
      <x:c r="G6" s="4"/>
      <x:c r="H6" s="4"/>
      <x:c r="I6" s="4"/>
      <x:c r="J6" s="4"/>
      <x:c r="K6" s="4"/>
      <x:c r="L6" s="4"/>
    </x:row>
    <x:row r="7" ht="22" customHeight="1">
      <x:c r="A7" s="30" t="str">
        <x:v>MANUAL GUIDE / 098    FORM / 099</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Outcome and horizon
What does the roadmap aim to achieve?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Discovery
What must be understood first?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Design
What must be resolved before testing?</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Pilot
What bounded work will test the design?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Extension
What evidence permits a wider wave?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Sustainment
What happens after launch activity reduces?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Dependencies and owner
What can stop the route?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trigger
When will the plan be re-sequenced?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sequenced route with explicit decision and learning points.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roadmap is not a resource-levelled schedule. Use the project-management toolkit for detailed dependencies, budgets and change control where needed.</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roadmap shows the route from current conditions to sustained practice. It should connect workstreams without pretending that all learning can be scheduled in advance. Distinguish fixed external constraints from dates that can change. Show decision points, evidence needs and capacity limits as clearly as activities.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the outcomes, workstreams and critical dependencies.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Identify what must be learned or authorised before the next commitment.</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Group work into discovery, design, test, extend and sustain intervals.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Assign owners, capacity and evidence requirements to each interval.</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the roadmap when assumptions, scope or operating conditions change.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3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K3.08 | Vision and strategy challenge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Test whether the vision is clear, credible and useful before mobilisation.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K3.08</x:v>
      </x:c>
      <x:c r="K5" s="24"/>
      <x:c r="L5" s="24"/>
    </x:row>
    <x:row r="6" ht="22" customHeight="1">
      <x:c r="A6" s="4"/>
      <x:c r="B6" s="4"/>
      <x:c r="C6" s="4"/>
      <x:c r="D6" s="4"/>
      <x:c r="E6" s="4"/>
      <x:c r="F6" s="4"/>
      <x:c r="G6" s="4"/>
      <x:c r="H6" s="4"/>
      <x:c r="I6" s="4"/>
      <x:c r="J6" s="4"/>
      <x:c r="K6" s="4"/>
      <x:c r="L6" s="4"/>
    </x:row>
    <x:row r="7" ht="22" customHeight="1">
      <x:c r="A7" s="30" t="str">
        <x:v>MANUAL GUIDE / 101    FORM / 102</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Clarity test
What did people understand in their own words?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Decision test
Does the vision guide a difficult choice?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Credibility test
What part of the strategy is not yet supported?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Value test
Is the behaviour-to-outcome chain plausible?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Fairness and access test
Whose experience may be overlooked?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Resource test
What must stop, move or be added?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Revisions
What changed after challenge?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Decision and owner
What is approved now?</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revised vision and strategy with clear conditions for the next stage.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An attractive vision can still support a poorly designed change. Keep clarity, feasibility, fairness and evidence as separate questions.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Ask a small, diverse group to challenge the proposed vision and strategy. Include someone unfamiliar with the drafting process. The aim is to identify misunderstanding, weak assumptions and contradictions, not to obtain a favourable score. Record revisions so participants can see how their input mattered.</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Ask participants to explain the vision without reading it back.</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Use a realistic decision to test whether the vision guides choices.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Challenge the route to value and the most uncertain assumptions.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Check impacts, access, resources and unresolved authority.</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Revise the wording or strategy and confirm the next evidence requirement.</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3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K4.01 | Change narrative and message house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Create a consistent explanation that leaves room for honest questions.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K4.01</x:v>
      </x:c>
      <x:c r="K5" s="24"/>
      <x:c r="L5" s="24"/>
    </x:row>
    <x:row r="6" ht="22" customHeight="1">
      <x:c r="A6" s="4"/>
      <x:c r="B6" s="4"/>
      <x:c r="C6" s="4"/>
      <x:c r="D6" s="4"/>
      <x:c r="E6" s="4"/>
      <x:c r="F6" s="4"/>
      <x:c r="G6" s="4"/>
      <x:c r="H6" s="4"/>
      <x:c r="I6" s="4"/>
      <x:c r="J6" s="4"/>
      <x:c r="K6" s="4"/>
      <x:c r="L6" s="4"/>
    </x:row>
    <x:row r="7" ht="22" customHeight="1">
      <x:c r="A7" s="30" t="str">
        <x:v>MANUAL GUIDE / 107    FORM / 108</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Central message
What is the essential explanation?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Why now
What evidence and opportunity justify action?</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What changes
Which practical differences matter?</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What stays
What should people not mistakenly assume will disappear?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Support
What help is available?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Uncertainty
What is not yet decided?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Voice
How can people ask questions or alter the design?</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Leader example
What action reinforces the message?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message house that is consistent, usable and honest.</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use a compelling story to obscure a material downside, a provisional date or a decision that requires formal consultation.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change narrative joins the purpose, evidence, future work and practical support. The central message should stay consistent while examples and channels vary by audience. Include what is known, what is not yet decided and how people can influence the work. A message house helps different leaders speak coherently without reading a script word for word.</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Draft a short central message using the agreed vision and evidence.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Add three supporting points: why now, what changes and how people will be supported.</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List facts that must stay consistent across audiences.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Prepare honest answers to difficult questions and mark unresolved issues.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Test the narrative with representative users and revise misleading language.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U01; E05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3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K4.02 | Audience needs and message map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Translate the common narrative into relevant, accessible communication.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K4.02</x:v>
      </x:c>
      <x:c r="K5" s="24"/>
      <x:c r="L5" s="24"/>
    </x:row>
    <x:row r="6" ht="22" customHeight="1">
      <x:c r="A6" s="4"/>
      <x:c r="B6" s="4"/>
      <x:c r="C6" s="4"/>
      <x:c r="D6" s="4"/>
      <x:c r="E6" s="4"/>
      <x:c r="F6" s="4"/>
      <x:c r="G6" s="4"/>
      <x:c r="H6" s="4"/>
      <x:c r="I6" s="4"/>
      <x:c r="J6" s="4"/>
      <x:c r="K6" s="4"/>
      <x:c r="L6" s="4"/>
    </x:row>
    <x:row r="7" ht="22" customHeight="1">
      <x:c r="A7" s="30" t="str">
        <x:v>MANUAL GUIDE / 110    FORM / 111</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Audience
Which group and work context are addressed?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Required understanding
What must this group understand?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Required action
What should they do after the message?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Message
What is the plain-language explanation?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Sender and channel
Who communicates and through what route?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Timing and repetition
When is the message relevant?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Feedback and check
How is understanding checked?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Owner and update
Who corrects the message when the design changes?</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audience-specific message map with a usable feedback route.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Translation alone does not establish understanding. Test meaning and usability with fluent reviewers and affected users.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Different groups need different information at different moments. A manager may need a decision rule; an employee may need a usable access route; a specialist may need a handoff protocol. Tailor relevance, not the underlying truth. Check whether each message enables a useful action and provides a response route.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Identify groups by changed work and access needs rather than only hierarchy.</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Ask what each group needs to understand or do next.</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Choose a credible sender, accessible channel and appropriate timing.</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State what feedback or evidence will show the message was useful.</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gaps across shifts, languages, locations and external partners.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3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25" hidden="0" customWidth="1"/>
    <x:col min="3" max="3" width="40" hidden="0" customWidth="1"/>
    <x:col min="4" max="4" width="22" hidden="0" customWidth="1"/>
    <x:col min="5" max="5" width="24" hidden="0" customWidth="1"/>
    <x:col min="6" max="6" width="18" hidden="0" customWidth="1"/>
    <x:col min="7" max="7" width="18" hidden="0" customWidth="1"/>
    <x:col min="8" max="8" width="45" hidden="0" customWidth="1"/>
    <x:col min="9" max="9" width="20" hidden="0" customWidth="1"/>
    <x:col min="10" max="10" width="12" hidden="0" customWidth="1"/>
    <x:col min="11" max="11" width="12" hidden="0" customWidth="1"/>
    <x:col min="12" max="12" width="12" hidden="0" customWidth="1"/>
  </x:cols>
  <x:sheetData>
    <x:row r="1" ht="22" customHeight="1">
      <x:c r="A1" s="12" t="str">
        <x:v>HR DELIVERY  |  K4.03 | Communication and engagement calendar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Coordinate messages, dialogue and follow-up around the change journey.</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K4.03</x:v>
      </x:c>
      <x:c r="K5" s="24"/>
      <x:c r="L5" s="24"/>
    </x:row>
    <x:row r="6" ht="22" customHeight="1">
      <x:c r="A6" s="4"/>
      <x:c r="B6" s="4"/>
      <x:c r="C6" s="4"/>
      <x:c r="D6" s="4"/>
      <x:c r="E6" s="4"/>
      <x:c r="F6" s="4"/>
      <x:c r="G6" s="4"/>
      <x:c r="H6" s="4"/>
      <x:c r="I6" s="4"/>
      <x:c r="J6" s="4"/>
      <x:c r="K6" s="4"/>
      <x:c r="L6" s="4"/>
    </x:row>
    <x:row r="7" ht="22" customHeight="1">
      <x:c r="A7" s="30" t="str">
        <x:v>MANUAL GUIDE / 113    FORM / 114</x:v>
      </x:c>
      <x:c r="B7" s="30"/>
      <x:c r="C7" s="30"/>
      <x:c r="D7" s="30"/>
      <x:c r="E7" s="30"/>
      <x:c r="F7" s="30"/>
      <x:c r="G7" s="30" t="str">
        <x:v>LIVE WORKING TOOL</x:v>
      </x:c>
      <x:c r="H7" s="30"/>
      <x:c r="I7" s="30"/>
      <x:c r="J7" s="30"/>
      <x:c r="K7" s="30"/>
      <x:c r="L7" s="30"/>
    </x:row>
    <x:row r="8" ht="24" customHeight="1">
      <x:c r="A8" s="68" t="str">
        <x:f>IFERROR(HYPERLINK("#'K4.03 Comms calendar'!A94","OPEN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Activity
What communication or dialogue is planned?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Audience and purpose
Who needs it and what should it enable?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Date and dependency
When should it happen and what must be ready?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Sender and owner
Who delivers and who maintains it?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Channel and alternative
How can people access it?</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Feedback route
Where do questions go and who responds?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Evidence of delivery
What confirms the activity occurred?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Evidence of usefulness
What shows it helped?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coordinated calendar with delivery and understanding evidence.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communication calendar does not replace a consultation plan where formal consultation is required. Verify the applicable local process separately.</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Build the calendar from decision and support needs, not a target number of messages. Include listening and response activities alongside broadcasts. Link communications to the correct version of the design. Record whether an activity happened and whether it enabled understanding; these are different measures.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Start with the roadmap, audience map and upcoming decisions.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Schedule the communication or dialogue needed before each decision or first use.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Assign a sender, owner, channel, accessible alternative and approval route.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Define a feedback method and follow-up owner.</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completion, reach and understanding separately; adjust the calendar.</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U03</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LIVE REGISTER / Communication and engagement calendar</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ID</x:v>
      </x:c>
      <x:c r="B98" s="99" t="str">
        <x:v>Audience</x:v>
      </x:c>
      <x:c r="C98" s="99" t="str">
        <x:v>Message / question</x:v>
      </x:c>
      <x:c r="D98" s="99" t="str">
        <x:v>Channel</x:v>
      </x:c>
      <x:c r="E98" s="99" t="str">
        <x:v>Owner</x:v>
      </x:c>
      <x:c r="F98" s="99" t="str">
        <x:v>Planned date</x:v>
      </x:c>
      <x:c r="G98" s="99" t="str">
        <x:v>Delivered date</x:v>
      </x:c>
      <x:c r="H98" s="99" t="str">
        <x:v>Understanding evidence</x:v>
      </x:c>
      <x:c r="I98" s="99" t="str">
        <x:v>Status</x:v>
      </x:c>
      <x:c r="J98" s="4"/>
      <x:c r="K98" s="4"/>
      <x:c r="L98" s="4"/>
    </x:row>
    <x:row r="99" ht="38" customHeight="1">
      <x:c r="A99" s="38"/>
      <x:c r="B99" s="38"/>
      <x:c r="C99" s="38"/>
      <x:c r="D99" s="38"/>
      <x:c r="E99" s="38"/>
      <x:c r="F99" s="38"/>
      <x:c r="G99" s="38"/>
      <x:c r="H99" s="38"/>
      <x:c r="I99" s="38"/>
      <x:c r="J99" s="4"/>
      <x:c r="K99" s="4"/>
      <x:c r="L99" s="4"/>
    </x:row>
    <x:row r="100" ht="38" customHeight="1">
      <x:c r="A100" s="38"/>
      <x:c r="B100" s="38"/>
      <x:c r="C100" s="38"/>
      <x:c r="D100" s="38"/>
      <x:c r="E100" s="38"/>
      <x:c r="F100" s="38"/>
      <x:c r="G100" s="38"/>
      <x:c r="H100" s="38"/>
      <x:c r="I100" s="38"/>
      <x:c r="J100" s="4"/>
      <x:c r="K100" s="4"/>
      <x:c r="L100" s="4"/>
    </x:row>
    <x:row r="101" ht="38" customHeight="1">
      <x:c r="A101" s="38"/>
      <x:c r="B101" s="38"/>
      <x:c r="C101" s="38"/>
      <x:c r="D101" s="38"/>
      <x:c r="E101" s="38"/>
      <x:c r="F101" s="38"/>
      <x:c r="G101" s="38"/>
      <x:c r="H101" s="38"/>
      <x:c r="I101" s="38"/>
    </x:row>
    <x:row r="102" ht="38" customHeight="1">
      <x:c r="A102" s="38"/>
      <x:c r="B102" s="38"/>
      <x:c r="C102" s="38"/>
      <x:c r="D102" s="38"/>
      <x:c r="E102" s="38"/>
      <x:c r="F102" s="38"/>
      <x:c r="G102" s="38"/>
      <x:c r="H102" s="38"/>
      <x:c r="I102" s="38"/>
    </x:row>
    <x:row r="103" ht="38" customHeight="1">
      <x:c r="A103" s="38"/>
      <x:c r="B103" s="38"/>
      <x:c r="C103" s="38"/>
      <x:c r="D103" s="38"/>
      <x:c r="E103" s="38"/>
      <x:c r="F103" s="38"/>
      <x:c r="G103" s="38"/>
      <x:c r="H103" s="38"/>
      <x:c r="I103" s="38"/>
    </x:row>
    <x:row r="104" ht="38" customHeight="1">
      <x:c r="A104" s="38"/>
      <x:c r="B104" s="38"/>
      <x:c r="C104" s="38"/>
      <x:c r="D104" s="38"/>
      <x:c r="E104" s="38"/>
      <x:c r="F104" s="38"/>
      <x:c r="G104" s="38"/>
      <x:c r="H104" s="38"/>
      <x:c r="I104" s="38"/>
    </x:row>
    <x:row r="105" ht="38" customHeight="1">
      <x:c r="A105" s="38"/>
      <x:c r="B105" s="38"/>
      <x:c r="C105" s="38"/>
      <x:c r="D105" s="38"/>
      <x:c r="E105" s="38"/>
      <x:c r="F105" s="38"/>
      <x:c r="G105" s="38"/>
      <x:c r="H105" s="38"/>
      <x:c r="I105" s="38"/>
    </x:row>
    <x:row r="106" ht="38" customHeight="1">
      <x:c r="A106" s="38"/>
      <x:c r="B106" s="38"/>
      <x:c r="C106" s="38"/>
      <x:c r="D106" s="38"/>
      <x:c r="E106" s="38"/>
      <x:c r="F106" s="38"/>
      <x:c r="G106" s="38"/>
      <x:c r="H106" s="38"/>
      <x:c r="I106" s="38"/>
    </x:row>
    <x:row r="107" ht="38" customHeight="1">
      <x:c r="A107" s="38"/>
      <x:c r="B107" s="38"/>
      <x:c r="C107" s="38"/>
      <x:c r="D107" s="38"/>
      <x:c r="E107" s="38"/>
      <x:c r="F107" s="38"/>
      <x:c r="G107" s="38"/>
      <x:c r="H107" s="38"/>
      <x:c r="I107" s="38"/>
    </x:row>
    <x:row r="108" ht="38" customHeight="1">
      <x:c r="A108" s="38"/>
      <x:c r="B108" s="38"/>
      <x:c r="C108" s="38"/>
      <x:c r="D108" s="38"/>
      <x:c r="E108" s="38"/>
      <x:c r="F108" s="38"/>
      <x:c r="G108" s="38"/>
      <x:c r="H108" s="38"/>
      <x:c r="I108" s="38"/>
    </x:row>
    <x:row r="109" ht="38" customHeight="1">
      <x:c r="A109" s="38"/>
      <x:c r="B109" s="38"/>
      <x:c r="C109" s="38"/>
      <x:c r="D109" s="38"/>
      <x:c r="E109" s="38"/>
      <x:c r="F109" s="38"/>
      <x:c r="G109" s="38"/>
      <x:c r="H109" s="38"/>
      <x:c r="I109" s="38"/>
    </x:row>
    <x:row r="110" ht="38" customHeight="1">
      <x:c r="A110" s="38"/>
      <x:c r="B110" s="38"/>
      <x:c r="C110" s="38"/>
      <x:c r="D110" s="38"/>
      <x:c r="E110" s="38"/>
      <x:c r="F110" s="38"/>
      <x:c r="G110" s="38"/>
      <x:c r="H110" s="38"/>
      <x:c r="I110" s="38"/>
    </x:row>
    <x:row r="111" ht="38" customHeight="1">
      <x:c r="A111" s="38"/>
      <x:c r="B111" s="38"/>
      <x:c r="C111" s="38"/>
      <x:c r="D111" s="38"/>
      <x:c r="E111" s="38"/>
      <x:c r="F111" s="38"/>
      <x:c r="G111" s="38"/>
      <x:c r="H111" s="38"/>
      <x:c r="I111" s="38"/>
    </x:row>
    <x:row r="112" ht="38" customHeight="1">
      <x:c r="A112" s="38"/>
      <x:c r="B112" s="38"/>
      <x:c r="C112" s="38"/>
      <x:c r="D112" s="38"/>
      <x:c r="E112" s="38"/>
      <x:c r="F112" s="38"/>
      <x:c r="G112" s="38"/>
      <x:c r="H112" s="38"/>
      <x:c r="I112" s="38"/>
    </x:row>
    <x:row r="113" ht="38" customHeight="1">
      <x:c r="A113" s="38"/>
      <x:c r="B113" s="38"/>
      <x:c r="C113" s="38"/>
      <x:c r="D113" s="38"/>
      <x:c r="E113" s="38"/>
      <x:c r="F113" s="38"/>
      <x:c r="G113" s="38"/>
      <x:c r="H113" s="38"/>
      <x:c r="I113" s="38"/>
    </x:row>
    <x:row r="114" ht="38" customHeight="1">
      <x:c r="A114" s="38"/>
      <x:c r="B114" s="38"/>
      <x:c r="C114" s="38"/>
      <x:c r="D114" s="38"/>
      <x:c r="E114" s="38"/>
      <x:c r="F114" s="38"/>
      <x:c r="G114" s="38"/>
      <x:c r="H114" s="38"/>
      <x:c r="I114" s="38"/>
    </x:row>
    <x:row r="115" ht="38" customHeight="1">
      <x:c r="A115" s="38"/>
      <x:c r="B115" s="38"/>
      <x:c r="C115" s="38"/>
      <x:c r="D115" s="38"/>
      <x:c r="E115" s="38"/>
      <x:c r="F115" s="38"/>
      <x:c r="G115" s="38"/>
      <x:c r="H115" s="38"/>
      <x:c r="I115" s="38"/>
    </x:row>
    <x:row r="116" ht="38" customHeight="1">
      <x:c r="A116" s="38"/>
      <x:c r="B116" s="38"/>
      <x:c r="C116" s="38"/>
      <x:c r="D116" s="38"/>
      <x:c r="E116" s="38"/>
      <x:c r="F116" s="38"/>
      <x:c r="G116" s="38"/>
      <x:c r="H116" s="38"/>
      <x:c r="I116" s="38"/>
    </x:row>
    <x:row r="117" ht="38" customHeight="1">
      <x:c r="A117" s="38"/>
      <x:c r="B117" s="38"/>
      <x:c r="C117" s="38"/>
      <x:c r="D117" s="38"/>
      <x:c r="E117" s="38"/>
      <x:c r="F117" s="38"/>
      <x:c r="G117" s="38"/>
      <x:c r="H117" s="38"/>
      <x:c r="I117" s="38"/>
    </x:row>
    <x:row r="118" ht="38" customHeight="1">
      <x:c r="A118" s="38"/>
      <x:c r="B118" s="38"/>
      <x:c r="C118" s="38"/>
      <x:c r="D118" s="38"/>
      <x:c r="E118" s="38"/>
      <x:c r="F118" s="38"/>
      <x:c r="G118" s="38"/>
      <x:c r="H118" s="38"/>
      <x:c r="I118" s="38"/>
    </x:row>
    <x:row r="119" ht="38" customHeight="1">
      <x:c r="A119" s="38"/>
      <x:c r="B119" s="38"/>
      <x:c r="C119" s="38"/>
      <x:c r="D119" s="38"/>
      <x:c r="E119" s="38"/>
      <x:c r="F119" s="38"/>
      <x:c r="G119" s="38"/>
      <x:c r="H119" s="38"/>
      <x:c r="I119" s="38"/>
    </x:row>
    <x:row r="120" ht="38" customHeight="1">
      <x:c r="A120" s="38"/>
      <x:c r="B120" s="38"/>
      <x:c r="C120" s="38"/>
      <x:c r="D120" s="38"/>
      <x:c r="E120" s="38"/>
      <x:c r="F120" s="38"/>
      <x:c r="G120" s="38"/>
      <x:c r="H120" s="38"/>
      <x:c r="I120" s="38"/>
    </x:row>
    <x:row r="121" ht="38" customHeight="1">
      <x:c r="A121" s="38"/>
      <x:c r="B121" s="38"/>
      <x:c r="C121" s="38"/>
      <x:c r="D121" s="38"/>
      <x:c r="E121" s="38"/>
      <x:c r="F121" s="38"/>
      <x:c r="G121" s="38"/>
      <x:c r="H121" s="38"/>
      <x:c r="I121" s="38"/>
    </x:row>
    <x:row r="122" ht="38" customHeight="1">
      <x:c r="A122" s="38"/>
      <x:c r="B122" s="38"/>
      <x:c r="C122" s="38"/>
      <x:c r="D122" s="38"/>
      <x:c r="E122" s="38"/>
      <x:c r="F122" s="38"/>
      <x:c r="G122" s="38"/>
      <x:c r="H122" s="38"/>
      <x:c r="I122" s="38"/>
    </x:row>
    <x:row r="123" ht="38" customHeight="1">
      <x:c r="A123" s="38"/>
      <x:c r="B123" s="38"/>
      <x:c r="C123" s="38"/>
      <x:c r="D123" s="38"/>
      <x:c r="E123" s="38"/>
      <x:c r="F123" s="38"/>
      <x:c r="G123" s="38"/>
      <x:c r="H123" s="38"/>
      <x:c r="I123" s="38"/>
    </x:row>
    <x:row r="124" ht="38" customHeight="1">
      <x:c r="A124" s="38"/>
      <x:c r="B124" s="38"/>
      <x:c r="C124" s="38"/>
      <x:c r="D124" s="38"/>
      <x:c r="E124" s="38"/>
      <x:c r="F124" s="38"/>
      <x:c r="G124" s="38"/>
      <x:c r="H124" s="38"/>
      <x:c r="I124" s="38"/>
    </x:row>
    <x:row r="125" ht="38" customHeight="1">
      <x:c r="A125" s="38"/>
      <x:c r="B125" s="38"/>
      <x:c r="C125" s="38"/>
      <x:c r="D125" s="38"/>
      <x:c r="E125" s="38"/>
      <x:c r="F125" s="38"/>
      <x:c r="G125" s="38"/>
      <x:c r="H125" s="38"/>
      <x:c r="I125" s="38"/>
    </x:row>
    <x:row r="126" ht="38" customHeight="1">
      <x:c r="A126" s="38"/>
      <x:c r="B126" s="38"/>
      <x:c r="C126" s="38"/>
      <x:c r="D126" s="38"/>
      <x:c r="E126" s="38"/>
      <x:c r="F126" s="38"/>
      <x:c r="G126" s="38"/>
      <x:c r="H126" s="38"/>
      <x:c r="I126" s="38"/>
    </x:row>
    <x:row r="127" ht="38" customHeight="1">
      <x:c r="A127" s="38"/>
      <x:c r="B127" s="38"/>
      <x:c r="C127" s="38"/>
      <x:c r="D127" s="38"/>
      <x:c r="E127" s="38"/>
      <x:c r="F127" s="38"/>
      <x:c r="G127" s="38"/>
      <x:c r="H127" s="38"/>
      <x:c r="I127" s="38"/>
    </x:row>
    <x:row r="128" ht="38" customHeight="1">
      <x:c r="A128" s="38"/>
      <x:c r="B128" s="38"/>
      <x:c r="C128" s="38"/>
      <x:c r="D128" s="38"/>
      <x:c r="E128" s="38"/>
      <x:c r="F128" s="38"/>
      <x:c r="G128" s="38"/>
      <x:c r="H128" s="38"/>
      <x:c r="I128" s="38"/>
    </x:row>
    <x:row r="129" ht="38" customHeight="1">
      <x:c r="A129" s="4"/>
      <x:c r="B129" s="4"/>
      <x:c r="C129" s="4"/>
      <x:c r="D129" s="4"/>
      <x:c r="E129" s="4"/>
      <x:c r="F129" s="4"/>
      <x:c r="G129" s="4"/>
      <x:c r="H129" s="4"/>
      <x:c r="I129" s="4"/>
    </x:row>
    <x:row r="130" ht="38" customHeight="1">
      <x:c r="A130" s="4"/>
      <x:c r="B130" s="4"/>
      <x:c r="C130" s="4"/>
      <x:c r="D130" s="4"/>
      <x:c r="E130" s="4"/>
      <x:c r="F130" s="4"/>
      <x:c r="G130" s="4"/>
      <x:c r="H130" s="4"/>
      <x:c r="I130" s="4"/>
    </x:row>
    <x:row r="131" ht="38" customHeight="1">
      <x:c r="A131" s="4"/>
      <x:c r="B131" s="4"/>
      <x:c r="C131" s="4"/>
      <x:c r="D131" s="4"/>
      <x:c r="E131" s="4"/>
      <x:c r="F131" s="4"/>
      <x:c r="G131" s="4"/>
      <x:c r="H131" s="4"/>
      <x:c r="I131" s="4"/>
    </x:row>
    <x:row r="132" ht="38" customHeight="1">
      <x:c r="A132" s="4"/>
      <x:c r="B132" s="4"/>
      <x:c r="C132" s="4"/>
      <x:c r="D132" s="4"/>
      <x:c r="E132" s="4"/>
      <x:c r="F132" s="4"/>
      <x:c r="G132" s="4"/>
      <x:c r="H132" s="4"/>
      <x:c r="I132" s="4"/>
    </x:row>
    <x:row r="133" ht="38" customHeight="1">
      <x:c r="A133" s="4"/>
      <x:c r="B133" s="4"/>
      <x:c r="C133" s="4"/>
      <x:c r="D133" s="4"/>
      <x:c r="E133" s="4"/>
      <x:c r="F133" s="4"/>
      <x:c r="G133" s="4"/>
      <x:c r="H133" s="4"/>
      <x:c r="I133" s="4"/>
    </x:row>
    <x:row r="134" ht="38" customHeight="1">
      <x:c r="A134" s="4"/>
      <x:c r="B134" s="4"/>
      <x:c r="C134" s="4"/>
      <x:c r="D134" s="4"/>
      <x:c r="E134" s="4"/>
      <x:c r="F134" s="4"/>
      <x:c r="G134" s="4"/>
      <x:c r="H134" s="4"/>
      <x:c r="I134" s="4"/>
    </x:row>
    <x:row r="135" ht="38" customHeight="1">
      <x:c r="A135" s="4"/>
      <x:c r="B135" s="4"/>
      <x:c r="C135" s="4"/>
      <x:c r="D135" s="4"/>
      <x:c r="E135" s="4"/>
      <x:c r="F135" s="4"/>
      <x:c r="G135" s="4"/>
      <x:c r="H135" s="4"/>
      <x:c r="I135" s="4"/>
    </x:row>
    <x:row r="136" ht="38" customHeight="1">
      <x:c r="A136" s="4"/>
      <x:c r="B136" s="4"/>
      <x:c r="C136" s="4"/>
      <x:c r="D136" s="4"/>
      <x:c r="E136" s="4"/>
      <x:c r="F136" s="4"/>
      <x:c r="G136" s="4"/>
      <x:c r="H136" s="4"/>
      <x:c r="I136" s="4"/>
    </x:row>
    <x:row r="137" ht="38" customHeight="1">
      <x:c r="A137" s="4"/>
      <x:c r="B137" s="4"/>
      <x:c r="C137" s="4"/>
      <x:c r="D137" s="4"/>
      <x:c r="E137" s="4"/>
      <x:c r="F137" s="4"/>
      <x:c r="G137" s="4"/>
      <x:c r="H137" s="4"/>
      <x:c r="I137" s="4"/>
    </x:row>
    <x:row r="138" ht="38" customHeight="1">
      <x:c r="A138" s="4"/>
      <x:c r="B138" s="4"/>
      <x:c r="C138" s="4"/>
      <x:c r="D138" s="4"/>
      <x:c r="E138" s="4"/>
      <x:c r="F138" s="4"/>
      <x:c r="G138" s="4"/>
      <x:c r="H138" s="4"/>
      <x:c r="I138" s="4"/>
    </x:row>
    <x:row r="139" ht="38" customHeight="1">
      <x:c r="A139" s="4"/>
      <x:c r="B139" s="4"/>
      <x:c r="C139" s="4"/>
      <x:c r="D139" s="4"/>
      <x:c r="E139" s="4"/>
      <x:c r="F139" s="4"/>
      <x:c r="G139" s="4"/>
      <x:c r="H139" s="4"/>
      <x:c r="I139" s="4"/>
    </x:row>
    <x:row r="140" ht="38" customHeight="1">
      <x:c r="A140" s="4"/>
      <x:c r="B140" s="4"/>
      <x:c r="C140" s="4"/>
      <x:c r="D140" s="4"/>
      <x:c r="E140" s="4"/>
      <x:c r="F140" s="4"/>
      <x:c r="G140" s="4"/>
      <x:c r="H140" s="4"/>
      <x:c r="I140" s="4"/>
    </x:row>
    <x:row r="141" ht="38" customHeight="1">
      <x:c r="A141" s="4"/>
      <x:c r="B141" s="4"/>
      <x:c r="C141" s="4"/>
      <x:c r="D141" s="4"/>
      <x:c r="E141" s="4"/>
      <x:c r="F141" s="4"/>
      <x:c r="G141" s="4"/>
      <x:c r="H141" s="4"/>
      <x:c r="I141" s="4"/>
    </x:row>
    <x:row r="142" ht="38" customHeight="1">
      <x:c r="A142" s="4"/>
      <x:c r="B142" s="4"/>
      <x:c r="C142" s="4"/>
      <x:c r="D142" s="4"/>
      <x:c r="E142" s="4"/>
      <x:c r="F142" s="4"/>
      <x:c r="G142" s="4"/>
      <x:c r="H142" s="4"/>
      <x:c r="I142" s="4"/>
    </x:row>
    <x:row r="143" ht="38" customHeight="1">
      <x:c r="A143" s="4"/>
      <x:c r="B143" s="4"/>
      <x:c r="C143" s="4"/>
      <x:c r="D143" s="4"/>
      <x:c r="E143" s="4"/>
      <x:c r="F143" s="4"/>
      <x:c r="G143" s="4"/>
      <x:c r="H143" s="4"/>
      <x:c r="I143" s="4"/>
    </x:row>
    <x:row r="144" ht="38" customHeight="1">
      <x:c r="A144" s="4"/>
      <x:c r="B144" s="4"/>
      <x:c r="C144" s="4"/>
      <x:c r="D144" s="4"/>
      <x:c r="E144" s="4"/>
      <x:c r="F144" s="4"/>
      <x:c r="G144" s="4"/>
      <x:c r="H144" s="4"/>
      <x:c r="I144" s="4"/>
    </x:row>
    <x:row r="145" ht="38" customHeight="1">
      <x:c r="A145" s="4"/>
      <x:c r="B145" s="4"/>
      <x:c r="C145" s="4"/>
      <x:c r="D145" s="4"/>
      <x:c r="E145" s="4"/>
      <x:c r="F145" s="4"/>
      <x:c r="G145" s="4"/>
      <x:c r="H145" s="4"/>
      <x:c r="I145" s="4"/>
    </x:row>
    <x:row r="146" ht="38" customHeight="1">
      <x:c r="A146" s="4"/>
      <x:c r="B146" s="4"/>
      <x:c r="C146" s="4"/>
      <x:c r="D146" s="4"/>
      <x:c r="E146" s="4"/>
      <x:c r="F146" s="4"/>
      <x:c r="G146" s="4"/>
      <x:c r="H146" s="4"/>
      <x:c r="I146" s="4"/>
    </x:row>
    <x:row r="147" ht="38" customHeight="1">
      <x:c r="A147" s="4"/>
      <x:c r="B147" s="4"/>
      <x:c r="C147" s="4"/>
      <x:c r="D147" s="4"/>
      <x:c r="E147" s="4"/>
      <x:c r="F147" s="4"/>
      <x:c r="G147" s="4"/>
      <x:c r="H147" s="4"/>
      <x:c r="I147" s="4"/>
    </x:row>
    <x:row r="148" ht="38" customHeight="1">
      <x:c r="A148" s="4"/>
      <x:c r="B148" s="4"/>
      <x:c r="C148" s="4"/>
      <x:c r="D148" s="4"/>
      <x:c r="E148" s="4"/>
      <x:c r="F148" s="4"/>
      <x:c r="G148" s="4"/>
      <x:c r="H148" s="4"/>
      <x:c r="I148" s="4"/>
    </x:row>
    <x:row r="149" ht="38" customHeight="1">
      <x:c r="A149" s="4"/>
      <x:c r="B149" s="4"/>
      <x:c r="C149" s="4"/>
      <x:c r="D149" s="4"/>
      <x:c r="E149" s="4"/>
      <x:c r="F149" s="4"/>
      <x:c r="G149" s="4"/>
      <x:c r="H149" s="4"/>
      <x:c r="I149" s="4"/>
    </x:row>
    <x:row r="150" ht="38" customHeight="1">
      <x:c r="A150" s="4"/>
      <x:c r="B150" s="4"/>
      <x:c r="C150" s="4"/>
      <x:c r="D150" s="4"/>
      <x:c r="E150" s="4"/>
      <x:c r="F150" s="4"/>
      <x:c r="G150" s="4"/>
      <x:c r="H150" s="4"/>
      <x:c r="I150" s="4"/>
    </x:row>
    <x:row r="151" ht="38" customHeight="1">
      <x:c r="A151" s="4"/>
      <x:c r="B151" s="4"/>
      <x:c r="C151" s="4"/>
      <x:c r="D151" s="4"/>
      <x:c r="E151" s="4"/>
      <x:c r="F151" s="4"/>
      <x:c r="G151" s="4"/>
      <x:c r="H151" s="4"/>
      <x:c r="I151" s="4"/>
    </x:row>
    <x:row r="152" ht="38" customHeight="1">
      <x:c r="A152" s="4"/>
      <x:c r="B152" s="4"/>
      <x:c r="C152" s="4"/>
      <x:c r="D152" s="4"/>
      <x:c r="E152" s="4"/>
      <x:c r="F152" s="4"/>
      <x:c r="G152" s="4"/>
      <x:c r="H152" s="4"/>
      <x:c r="I152" s="4"/>
    </x:row>
    <x:row r="153" ht="38" customHeight="1">
      <x:c r="A153" s="4"/>
      <x:c r="B153" s="4"/>
      <x:c r="C153" s="4"/>
      <x:c r="D153" s="4"/>
      <x:c r="E153" s="4"/>
      <x:c r="F153" s="4"/>
      <x:c r="G153" s="4"/>
      <x:c r="H153" s="4"/>
      <x:c r="I153" s="4"/>
    </x:row>
    <x:row r="154" ht="38" customHeight="1">
      <x:c r="A154" s="4"/>
      <x:c r="B154" s="4"/>
      <x:c r="C154" s="4"/>
      <x:c r="D154" s="4"/>
      <x:c r="E154" s="4"/>
      <x:c r="F154" s="4"/>
      <x:c r="G154" s="4"/>
      <x:c r="H154" s="4"/>
      <x:c r="I154" s="4"/>
    </x:row>
    <x:row r="155" ht="38" customHeight="1">
      <x:c r="A155" s="4"/>
      <x:c r="B155" s="4"/>
      <x:c r="C155" s="4"/>
      <x:c r="D155" s="4"/>
      <x:c r="E155" s="4"/>
      <x:c r="F155" s="4"/>
      <x:c r="G155" s="4"/>
      <x:c r="H155" s="4"/>
      <x:c r="I155" s="4"/>
    </x:row>
    <x:row r="156" ht="38" customHeight="1">
      <x:c r="A156" s="4"/>
      <x:c r="B156" s="4"/>
      <x:c r="C156" s="4"/>
      <x:c r="D156" s="4"/>
      <x:c r="E156" s="4"/>
      <x:c r="F156" s="4"/>
      <x:c r="G156" s="4"/>
      <x:c r="H156" s="4"/>
      <x:c r="I156" s="4"/>
    </x:row>
    <x:row r="157" ht="38" customHeight="1">
      <x:c r="A157" s="4"/>
      <x:c r="B157" s="4"/>
      <x:c r="C157" s="4"/>
      <x:c r="D157" s="4"/>
      <x:c r="E157" s="4"/>
      <x:c r="F157" s="4"/>
      <x:c r="G157" s="4"/>
      <x:c r="H157" s="4"/>
      <x:c r="I157" s="4"/>
    </x:row>
    <x:row r="158" ht="38" customHeight="1">
      <x:c r="A158" s="4"/>
      <x:c r="B158" s="4"/>
      <x:c r="C158" s="4"/>
      <x:c r="D158" s="4"/>
      <x:c r="E158" s="4"/>
      <x:c r="F158" s="4"/>
      <x:c r="G158" s="4"/>
      <x:c r="H158" s="4"/>
      <x:c r="I158" s="4"/>
    </x:row>
    <x:row r="159" ht="38" customHeight="1">
      <x:c r="A159" s="4"/>
      <x:c r="B159" s="4"/>
      <x:c r="C159" s="4"/>
      <x:c r="D159" s="4"/>
      <x:c r="E159" s="4"/>
      <x:c r="F159" s="4"/>
      <x:c r="G159" s="4"/>
      <x:c r="H159" s="4"/>
      <x:c r="I159" s="4"/>
    </x:row>
    <x:row r="160" ht="38" customHeight="1">
      <x:c r="A160" s="4"/>
      <x:c r="B160" s="4"/>
      <x:c r="C160" s="4"/>
      <x:c r="D160" s="4"/>
      <x:c r="E160" s="4"/>
      <x:c r="F160" s="4"/>
      <x:c r="G160" s="4"/>
      <x:c r="H160" s="4"/>
      <x:c r="I160" s="4"/>
    </x:row>
    <x:row r="161" ht="38" customHeight="1">
      <x:c r="A161" s="4"/>
      <x:c r="B161" s="4"/>
      <x:c r="C161" s="4"/>
      <x:c r="D161" s="4"/>
      <x:c r="E161" s="4"/>
      <x:c r="F161" s="4"/>
      <x:c r="G161" s="4"/>
      <x:c r="H161" s="4"/>
      <x:c r="I161" s="4"/>
    </x:row>
    <x:row r="162" ht="38" customHeight="1">
      <x:c r="A162" s="4"/>
      <x:c r="B162" s="4"/>
      <x:c r="C162" s="4"/>
      <x:c r="D162" s="4"/>
      <x:c r="E162" s="4"/>
      <x:c r="F162" s="4"/>
      <x:c r="G162" s="4"/>
      <x:c r="H162" s="4"/>
      <x:c r="I162" s="4"/>
    </x:row>
    <x:row r="163" ht="38" customHeight="1">
      <x:c r="A163" s="4"/>
      <x:c r="B163" s="4"/>
      <x:c r="C163" s="4"/>
      <x:c r="D163" s="4"/>
      <x:c r="E163" s="4"/>
      <x:c r="F163" s="4"/>
      <x:c r="G163" s="4"/>
      <x:c r="H163" s="4"/>
      <x:c r="I163" s="4"/>
    </x:row>
    <x:row r="164" ht="38" customHeight="1">
      <x:c r="A164" s="4"/>
      <x:c r="B164" s="4"/>
      <x:c r="C164" s="4"/>
      <x:c r="D164" s="4"/>
      <x:c r="E164" s="4"/>
      <x:c r="F164" s="4"/>
      <x:c r="G164" s="4"/>
      <x:c r="H164" s="4"/>
      <x:c r="I164" s="4"/>
    </x:row>
    <x:row r="165" ht="38" customHeight="1">
      <x:c r="A165" s="4"/>
      <x:c r="B165" s="4"/>
      <x:c r="C165" s="4"/>
      <x:c r="D165" s="4"/>
      <x:c r="E165" s="4"/>
      <x:c r="F165" s="4"/>
      <x:c r="G165" s="4"/>
      <x:c r="H165" s="4"/>
      <x:c r="I165" s="4"/>
    </x:row>
    <x:row r="166" ht="38" customHeight="1">
      <x:c r="A166" s="4"/>
      <x:c r="B166" s="4"/>
      <x:c r="C166" s="4"/>
      <x:c r="D166" s="4"/>
      <x:c r="E166" s="4"/>
      <x:c r="F166" s="4"/>
      <x:c r="G166" s="4"/>
      <x:c r="H166" s="4"/>
      <x:c r="I166" s="4"/>
    </x:row>
    <x:row r="167" ht="38" customHeight="1">
      <x:c r="A167" s="4"/>
      <x:c r="B167" s="4"/>
      <x:c r="C167" s="4"/>
      <x:c r="D167" s="4"/>
      <x:c r="E167" s="4"/>
      <x:c r="F167" s="4"/>
      <x:c r="G167" s="4"/>
      <x:c r="H167" s="4"/>
      <x:c r="I167" s="4"/>
    </x:row>
    <x:row r="168" ht="38" customHeight="1">
      <x:c r="A168" s="4"/>
      <x:c r="B168" s="4"/>
      <x:c r="C168" s="4"/>
      <x:c r="D168" s="4"/>
      <x:c r="E168" s="4"/>
      <x:c r="F168" s="4"/>
      <x:c r="G168" s="4"/>
      <x:c r="H168" s="4"/>
      <x:c r="I168" s="4"/>
    </x:row>
    <x:row r="169" ht="38" customHeight="1">
      <x:c r="A169" s="4"/>
      <x:c r="B169" s="4"/>
      <x:c r="C169" s="4"/>
      <x:c r="D169" s="4"/>
      <x:c r="E169" s="4"/>
      <x:c r="F169" s="4"/>
      <x:c r="G169" s="4"/>
      <x:c r="H169" s="4"/>
      <x:c r="I169" s="4"/>
    </x:row>
    <x:row r="170" ht="38" customHeight="1">
      <x:c r="A170" s="4"/>
      <x:c r="B170" s="4"/>
      <x:c r="C170" s="4"/>
      <x:c r="D170" s="4"/>
      <x:c r="E170" s="4"/>
      <x:c r="F170" s="4"/>
      <x:c r="G170" s="4"/>
      <x:c r="H170" s="4"/>
      <x:c r="I170" s="4"/>
    </x:row>
    <x:row r="171" ht="38" customHeight="1">
      <x:c r="A171" s="4"/>
      <x:c r="B171" s="4"/>
      <x:c r="C171" s="4"/>
      <x:c r="D171" s="4"/>
      <x:c r="E171" s="4"/>
      <x:c r="F171" s="4"/>
      <x:c r="G171" s="4"/>
      <x:c r="H171" s="4"/>
      <x:c r="I171" s="4"/>
    </x:row>
    <x:row r="172" ht="38" customHeight="1">
      <x:c r="A172" s="4"/>
      <x:c r="B172" s="4"/>
      <x:c r="C172" s="4"/>
      <x:c r="D172" s="4"/>
      <x:c r="E172" s="4"/>
      <x:c r="F172" s="4"/>
      <x:c r="G172" s="4"/>
      <x:c r="H172" s="4"/>
      <x:c r="I172" s="4"/>
    </x:row>
    <x:row r="173" ht="38" customHeight="1">
      <x:c r="A173" s="4"/>
      <x:c r="B173" s="4"/>
      <x:c r="C173" s="4"/>
      <x:c r="D173" s="4"/>
      <x:c r="E173" s="4"/>
      <x:c r="F173" s="4"/>
      <x:c r="G173" s="4"/>
      <x:c r="H173" s="4"/>
      <x:c r="I173" s="4"/>
    </x:row>
    <x:row r="174" ht="38" customHeight="1">
      <x:c r="A174" s="4"/>
      <x:c r="B174" s="4"/>
      <x:c r="C174" s="4"/>
      <x:c r="D174" s="4"/>
      <x:c r="E174" s="4"/>
      <x:c r="F174" s="4"/>
      <x:c r="G174" s="4"/>
      <x:c r="H174" s="4"/>
      <x:c r="I174" s="4"/>
    </x:row>
    <x:row r="175" ht="38" customHeight="1">
      <x:c r="A175" s="4"/>
      <x:c r="B175" s="4"/>
      <x:c r="C175" s="4"/>
      <x:c r="D175" s="4"/>
      <x:c r="E175" s="4"/>
      <x:c r="F175" s="4"/>
      <x:c r="G175" s="4"/>
      <x:c r="H175" s="4"/>
      <x:c r="I175" s="4"/>
    </x:row>
    <x:row r="176" ht="38" customHeight="1">
      <x:c r="A176" s="4"/>
      <x:c r="B176" s="4"/>
      <x:c r="C176" s="4"/>
      <x:c r="D176" s="4"/>
      <x:c r="E176" s="4"/>
      <x:c r="F176" s="4"/>
      <x:c r="G176" s="4"/>
      <x:c r="H176" s="4"/>
      <x:c r="I176" s="4"/>
    </x:row>
    <x:row r="177" ht="38" customHeight="1">
      <x:c r="A177" s="4"/>
      <x:c r="B177" s="4"/>
      <x:c r="C177" s="4"/>
      <x:c r="D177" s="4"/>
      <x:c r="E177" s="4"/>
      <x:c r="F177" s="4"/>
      <x:c r="G177" s="4"/>
      <x:c r="H177" s="4"/>
      <x:c r="I177" s="4"/>
    </x:row>
    <x:row r="178" ht="38" customHeight="1">
      <x:c r="A178" s="4"/>
      <x:c r="B178" s="4"/>
      <x:c r="C178" s="4"/>
      <x:c r="D178" s="4"/>
      <x:c r="E178" s="4"/>
      <x:c r="F178" s="4"/>
      <x:c r="G178" s="4"/>
      <x:c r="H178" s="4"/>
      <x:c r="I178" s="4"/>
    </x:row>
    <x:row r="179" ht="38" customHeight="1">
      <x:c r="A179" s="4"/>
      <x:c r="B179" s="4"/>
      <x:c r="C179" s="4"/>
      <x:c r="D179" s="4"/>
      <x:c r="E179" s="4"/>
      <x:c r="F179" s="4"/>
      <x:c r="G179" s="4"/>
      <x:c r="H179" s="4"/>
      <x:c r="I179" s="4"/>
    </x:row>
    <x:row r="180" ht="38" customHeight="1">
      <x:c r="A180" s="4"/>
      <x:c r="B180" s="4"/>
      <x:c r="C180" s="4"/>
      <x:c r="D180" s="4"/>
      <x:c r="E180" s="4"/>
      <x:c r="F180" s="4"/>
      <x:c r="G180" s="4"/>
      <x:c r="H180" s="4"/>
      <x:c r="I180" s="4"/>
    </x:row>
    <x:row r="181" ht="38" customHeight="1">
      <x:c r="A181" s="4"/>
      <x:c r="B181" s="4"/>
      <x:c r="C181" s="4"/>
      <x:c r="D181" s="4"/>
      <x:c r="E181" s="4"/>
      <x:c r="F181" s="4"/>
      <x:c r="G181" s="4"/>
      <x:c r="H181" s="4"/>
      <x:c r="I181" s="4"/>
    </x:row>
    <x:row r="182" ht="38" customHeight="1">
      <x:c r="A182" s="4"/>
      <x:c r="B182" s="4"/>
      <x:c r="C182" s="4"/>
      <x:c r="D182" s="4"/>
      <x:c r="E182" s="4"/>
      <x:c r="F182" s="4"/>
      <x:c r="G182" s="4"/>
      <x:c r="H182" s="4"/>
      <x:c r="I182" s="4"/>
    </x:row>
    <x:row r="183" ht="38" customHeight="1">
      <x:c r="A183" s="4"/>
      <x:c r="B183" s="4"/>
      <x:c r="C183" s="4"/>
      <x:c r="D183" s="4"/>
      <x:c r="E183" s="4"/>
      <x:c r="F183" s="4"/>
      <x:c r="G183" s="4"/>
      <x:c r="H183" s="4"/>
      <x:c r="I183" s="4"/>
    </x:row>
    <x:row r="184" ht="38" customHeight="1">
      <x:c r="A184" s="4"/>
      <x:c r="B184" s="4"/>
      <x:c r="C184" s="4"/>
      <x:c r="D184" s="4"/>
      <x:c r="E184" s="4"/>
      <x:c r="F184" s="4"/>
      <x:c r="G184" s="4"/>
      <x:c r="H184" s="4"/>
      <x:c r="I184" s="4"/>
    </x:row>
    <x:row r="185" ht="38" customHeight="1">
      <x:c r="A185" s="4"/>
      <x:c r="B185" s="4"/>
      <x:c r="C185" s="4"/>
      <x:c r="D185" s="4"/>
      <x:c r="E185" s="4"/>
      <x:c r="F185" s="4"/>
      <x:c r="G185" s="4"/>
      <x:c r="H185" s="4"/>
      <x:c r="I185" s="4"/>
    </x:row>
    <x:row r="186" ht="38" customHeight="1">
      <x:c r="A186" s="4"/>
      <x:c r="B186" s="4"/>
      <x:c r="C186" s="4"/>
      <x:c r="D186" s="4"/>
      <x:c r="E186" s="4"/>
      <x:c r="F186" s="4"/>
      <x:c r="G186" s="4"/>
      <x:c r="H186" s="4"/>
      <x:c r="I186" s="4"/>
    </x:row>
    <x:row r="187" ht="38" customHeight="1">
      <x:c r="A187" s="4"/>
      <x:c r="B187" s="4"/>
      <x:c r="C187" s="4"/>
      <x:c r="D187" s="4"/>
      <x:c r="E187" s="4"/>
      <x:c r="F187" s="4"/>
      <x:c r="G187" s="4"/>
      <x:c r="H187" s="4"/>
      <x:c r="I187" s="4"/>
    </x:row>
    <x:row r="188" ht="38" customHeight="1">
      <x:c r="A188" s="4"/>
      <x:c r="B188" s="4"/>
      <x:c r="C188" s="4"/>
      <x:c r="D188" s="4"/>
      <x:c r="E188" s="4"/>
      <x:c r="F188" s="4"/>
      <x:c r="G188" s="4"/>
      <x:c r="H188" s="4"/>
      <x:c r="I188" s="4"/>
    </x:row>
    <x:row r="189" ht="38" customHeight="1">
      <x:c r="A189" s="4"/>
      <x:c r="B189" s="4"/>
      <x:c r="C189" s="4"/>
      <x:c r="D189" s="4"/>
      <x:c r="E189" s="4"/>
      <x:c r="F189" s="4"/>
      <x:c r="G189" s="4"/>
      <x:c r="H189" s="4"/>
      <x:c r="I189" s="4"/>
    </x:row>
    <x:row r="190" ht="38" customHeight="1">
      <x:c r="A190" s="4"/>
      <x:c r="B190" s="4"/>
      <x:c r="C190" s="4"/>
      <x:c r="D190" s="4"/>
      <x:c r="E190" s="4"/>
      <x:c r="F190" s="4"/>
      <x:c r="G190" s="4"/>
      <x:c r="H190" s="4"/>
      <x:c r="I190" s="4"/>
    </x:row>
    <x:row r="191" ht="38" customHeight="1">
      <x:c r="A191" s="4"/>
      <x:c r="B191" s="4"/>
      <x:c r="C191" s="4"/>
      <x:c r="D191" s="4"/>
      <x:c r="E191" s="4"/>
      <x:c r="F191" s="4"/>
      <x:c r="G191" s="4"/>
      <x:c r="H191" s="4"/>
      <x:c r="I191" s="4"/>
    </x:row>
    <x:row r="192" ht="38" customHeight="1">
      <x:c r="A192" s="4"/>
      <x:c r="B192" s="4"/>
      <x:c r="C192" s="4"/>
      <x:c r="D192" s="4"/>
      <x:c r="E192" s="4"/>
      <x:c r="F192" s="4"/>
      <x:c r="G192" s="4"/>
      <x:c r="H192" s="4"/>
      <x:c r="I192" s="4"/>
    </x:row>
    <x:row r="193" ht="38" customHeight="1">
      <x:c r="A193" s="4"/>
      <x:c r="B193" s="4"/>
      <x:c r="C193" s="4"/>
      <x:c r="D193" s="4"/>
      <x:c r="E193" s="4"/>
      <x:c r="F193" s="4"/>
      <x:c r="G193" s="4"/>
      <x:c r="H193" s="4"/>
      <x:c r="I193" s="4"/>
    </x:row>
    <x:row r="194" ht="38" customHeight="1">
      <x:c r="A194" s="4"/>
      <x:c r="B194" s="4"/>
      <x:c r="C194" s="4"/>
      <x:c r="D194" s="4"/>
      <x:c r="E194" s="4"/>
      <x:c r="F194" s="4"/>
      <x:c r="G194" s="4"/>
      <x:c r="H194" s="4"/>
      <x:c r="I194" s="4"/>
    </x:row>
    <x:row r="195" ht="38" customHeight="1">
      <x:c r="A195" s="4"/>
      <x:c r="B195" s="4"/>
      <x:c r="C195" s="4"/>
      <x:c r="D195" s="4"/>
      <x:c r="E195" s="4"/>
      <x:c r="F195" s="4"/>
      <x:c r="G195" s="4"/>
      <x:c r="H195" s="4"/>
      <x:c r="I195" s="4"/>
    </x:row>
    <x:row r="196" ht="38" customHeight="1">
      <x:c r="A196" s="4"/>
      <x:c r="B196" s="4"/>
      <x:c r="C196" s="4"/>
      <x:c r="D196" s="4"/>
      <x:c r="E196" s="4"/>
      <x:c r="F196" s="4"/>
      <x:c r="G196" s="4"/>
      <x:c r="H196" s="4"/>
      <x:c r="I196" s="4"/>
    </x:row>
    <x:row r="197" ht="38" customHeight="1">
      <x:c r="A197" s="4"/>
      <x:c r="B197" s="4"/>
      <x:c r="C197" s="4"/>
      <x:c r="D197" s="4"/>
      <x:c r="E197" s="4"/>
      <x:c r="F197" s="4"/>
      <x:c r="G197" s="4"/>
      <x:c r="H197" s="4"/>
      <x:c r="I197" s="4"/>
    </x:row>
    <x:row r="198" ht="38" customHeight="1">
      <x:c r="A198" s="4"/>
      <x:c r="B198" s="4"/>
      <x:c r="C198" s="4"/>
      <x:c r="D198" s="4"/>
      <x:c r="E198" s="4"/>
      <x:c r="F198" s="4"/>
      <x:c r="G198" s="4"/>
      <x:c r="H198" s="4"/>
      <x:c r="I198" s="4"/>
    </x:row>
    <x:row r="199" ht="38" customHeight="1">
      <x:c r="A199" s="4"/>
      <x:c r="B199" s="4"/>
      <x:c r="C199" s="4"/>
      <x:c r="D199" s="4"/>
      <x:c r="E199" s="4"/>
      <x:c r="F199" s="4"/>
      <x:c r="G199" s="4"/>
      <x:c r="H199" s="4"/>
      <x:c r="I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1">
    <x:dataValidation type="list" sqref="I99:I128">
      <x:formula1>"Not started,In progress,Blocked,Complete,Deferred"</x:formula1>
    </x:dataValidation>
  </x:dataValidations>
  <x:pageMargins left="0.7" right="0.7" top="0.75" bottom="0.75" header="0.3" footer="0.3"/>
</x:worksheet>
</file>

<file path=xl/worksheets/sheet3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K4.04 | Manager team-conversation guide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Help managers discuss the change without improvising promises or dismissing concerns.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K4.04</x:v>
      </x:c>
      <x:c r="K5" s="24"/>
      <x:c r="L5" s="24"/>
    </x:row>
    <x:row r="6" ht="22" customHeight="1">
      <x:c r="A6" s="4"/>
      <x:c r="B6" s="4"/>
      <x:c r="C6" s="4"/>
      <x:c r="D6" s="4"/>
      <x:c r="E6" s="4"/>
      <x:c r="F6" s="4"/>
      <x:c r="G6" s="4"/>
      <x:c r="H6" s="4"/>
      <x:c r="I6" s="4"/>
      <x:c r="J6" s="4"/>
      <x:c r="K6" s="4"/>
      <x:c r="L6" s="4"/>
    </x:row>
    <x:row r="7" ht="22" customHeight="1">
      <x:c r="A7" s="30" t="str">
        <x:v>MANUAL GUIDE / 116    FORM / 117</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Opening
How will the manager explain the conversation?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Work example
Which example makes the change concrete?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Discussion question
What should the team explore?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Known answer
Which fact can the manager confirm?</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Unknown answer
What must be escalated rather than invented?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Support commitment
What can the manager actually provide?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Action record
What will be done after the conversation?</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Close
What will the team hear next and when?</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team conversation with recorded support actions and open questions.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ask managers to sell an unresolved design or promise that nobody will be disadvantaged. Provide an escalation route for material people concerns.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This 30-minute team conversation is designed for a manager close to the work. Provide the manager with the current facts, known limits and escalation route. Encourage questions that reveal practical consequences. The manager does not need every answer, but must not invent one. End with a clear response date for open questions.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Explain the purpose, current decision and what remains open: 5 minutes.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Describe the changed work using a relevant example: 5 minutes.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Invite questions, benefits, concerns and suggested improvements: 10 minutes.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Agree practical support and capture questions beyond the manager's authority: 5 minutes.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Read back actions and explain when the team will hear more: 5 minutes.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3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K4.05 | Town hall and difficult-question plan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Create a large-group conversation that is informative, accessible and accountable.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K4.05</x:v>
      </x:c>
      <x:c r="K5" s="24"/>
      <x:c r="L5" s="24"/>
    </x:row>
    <x:row r="6" ht="22" customHeight="1">
      <x:c r="A6" s="4"/>
      <x:c r="B6" s="4"/>
      <x:c r="C6" s="4"/>
      <x:c r="D6" s="4"/>
      <x:c r="E6" s="4"/>
      <x:c r="F6" s="4"/>
      <x:c r="G6" s="4"/>
      <x:c r="H6" s="4"/>
      <x:c r="I6" s="4"/>
      <x:c r="J6" s="4"/>
      <x:c r="K6" s="4"/>
      <x:c r="L6" s="4"/>
    </x:row>
    <x:row r="7" ht="22" customHeight="1">
      <x:c r="A7" s="30" t="str">
        <x:v>MANUAL GUIDE / 119    FORM / 120</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Purpose and audience
What should the event achieve?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Agenda
How is the 60-minute session organised?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Leader preparation
What must presenters know?</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Participation routes
How can different people contribute?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Difficult themes
Which issues must not be avoided?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Answer discipline
How will uncertainty be handled?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Follow-up record
What is published afterwards?</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Quality check
What evidence shows the event helped?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town-hall plan and accountable follow-up record.</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large event is not proof of consultation, consent or readiness. Route individual employment or sensitive cases to an appropriate private process.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town hall can explain the direction and expose important questions, but it rarely resolves every local impact. Combine a short explanation with multiple ways to contribute. Avoid selecting only friendly questions. Prepare leaders to acknowledge uncertainty, distinguish decisions from proposals and explain how unanswered questions will be handled.</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Define the purpose, audience, accessibility arrangements and decision boundary.</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Keep the opening explanation short and evidence-based.</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Collect questions in advance and during the event through spoken and written routes.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Group questions transparently without deleting uncomfortable themes.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Publish answers, unresolved issues, owners and dates after the event.</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3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8" hidden="0" customWidth="1"/>
    <x:col min="3" max="3" width="25" hidden="0" customWidth="1"/>
    <x:col min="4" max="4" width="45" hidden="0" customWidth="1"/>
    <x:col min="5" max="5" width="45" hidden="0" customWidth="1"/>
    <x:col min="6" max="6" width="24" hidden="0" customWidth="1"/>
    <x:col min="7" max="7" width="18" hidden="0" customWidth="1"/>
    <x:col min="8" max="8" width="20" hidden="0" customWidth="1"/>
    <x:col min="9" max="9" width="40" hidden="0" customWidth="1"/>
    <x:col min="10" max="10" width="12" hidden="0" customWidth="1"/>
    <x:col min="11" max="11" width="12" hidden="0" customWidth="1"/>
    <x:col min="12" max="12" width="12" hidden="0" customWidth="1"/>
  </x:cols>
  <x:sheetData>
    <x:row r="1" ht="22" customHeight="1">
      <x:c r="A1" s="12" t="str">
        <x:v>HR DELIVERY  |  K4.06 | Questions, concerns and response log</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Close the loop between employee input and a visible organisational response.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K4.06</x:v>
      </x:c>
      <x:c r="K5" s="24"/>
      <x:c r="L5" s="24"/>
    </x:row>
    <x:row r="6" ht="22" customHeight="1">
      <x:c r="A6" s="4"/>
      <x:c r="B6" s="4"/>
      <x:c r="C6" s="4"/>
      <x:c r="D6" s="4"/>
      <x:c r="E6" s="4"/>
      <x:c r="F6" s="4"/>
      <x:c r="G6" s="4"/>
      <x:c r="H6" s="4"/>
      <x:c r="I6" s="4"/>
      <x:c r="J6" s="4"/>
      <x:c r="K6" s="4"/>
      <x:c r="L6" s="4"/>
    </x:row>
    <x:row r="7" ht="22" customHeight="1">
      <x:c r="A7" s="30" t="str">
        <x:v>MANUAL GUIDE / 122    FORM / 123</x:v>
      </x:c>
      <x:c r="B7" s="30"/>
      <x:c r="C7" s="30"/>
      <x:c r="D7" s="30"/>
      <x:c r="E7" s="30"/>
      <x:c r="F7" s="30"/>
      <x:c r="G7" s="30" t="str">
        <x:v>LIVE WORKING TOOL</x:v>
      </x:c>
      <x:c r="H7" s="30"/>
      <x:c r="I7" s="30"/>
      <x:c r="J7" s="30"/>
      <x:c r="K7" s="30"/>
      <x:c r="L7" s="30"/>
    </x:row>
    <x:row r="8" ht="24" customHeight="1">
      <x:c r="A8" s="68" t="str">
        <x:f>IFERROR(HYPERLINK("#'K4.06 Feedback log'!A94","OPEN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Reference
Give the issue a stable identifier.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Question or concern
What is the issue in the contributor's terms?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Type and audience
What kind of response is needed?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Evidence and context
What supports the concern?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Owner and due date
Who can resolve it and by when?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Response or decision
What answer or action is agreed?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Design consequence
What changed because of the input?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Closure evidence
How was the response shared and checked?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traceable feedback loop from concern to response and design action.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treat a concern as closed because someone sent an answer. Check whether the underlying condition was addressed and whether sensitive matters need a separate process.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Log the issue, not unnecessary personal details. Separate a request for information from a design concern, a support need, a complaint or a formal case. A response may be an answer, a change to the design or an explanation of why a suggestion is not adopted. Track whether the response reached the relevant group.</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Capture the question or concern in neutral language.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Classify the issue and remove identifying or sensitive detail.</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Assign an owner with authority to answer or act.</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Record the response, design consequence and due date.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Confirm feedback to the relevant audience and review recurring themes.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U03;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LIVE REGISTER / Questions, concerns and response log</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ID</x:v>
      </x:c>
      <x:c r="B98" s="99" t="str">
        <x:v>Date</x:v>
      </x:c>
      <x:c r="C98" s="99" t="str">
        <x:v>Audience / route</x:v>
      </x:c>
      <x:c r="D98" s="99" t="str">
        <x:v>Question or concern</x:v>
      </x:c>
      <x:c r="E98" s="99" t="str">
        <x:v>Response / design implication</x:v>
      </x:c>
      <x:c r="F98" s="99" t="str">
        <x:v>Owner</x:v>
      </x:c>
      <x:c r="G98" s="99" t="str">
        <x:v>Due date</x:v>
      </x:c>
      <x:c r="H98" s="99" t="str">
        <x:v>Status</x:v>
      </x:c>
      <x:c r="I98" s="99" t="str">
        <x:v>Closure evidence</x:v>
      </x:c>
      <x:c r="J98" s="4"/>
      <x:c r="K98" s="4"/>
      <x:c r="L98" s="4"/>
    </x:row>
    <x:row r="99" ht="38" customHeight="1">
      <x:c r="A99" s="38"/>
      <x:c r="B99" s="38"/>
      <x:c r="C99" s="38"/>
      <x:c r="D99" s="38"/>
      <x:c r="E99" s="38"/>
      <x:c r="F99" s="38"/>
      <x:c r="G99" s="38"/>
      <x:c r="H99" s="38"/>
      <x:c r="I99" s="38"/>
      <x:c r="J99" s="4"/>
      <x:c r="K99" s="4"/>
      <x:c r="L99" s="4"/>
    </x:row>
    <x:row r="100" ht="38" customHeight="1">
      <x:c r="A100" s="38"/>
      <x:c r="B100" s="38"/>
      <x:c r="C100" s="38"/>
      <x:c r="D100" s="38"/>
      <x:c r="E100" s="38"/>
      <x:c r="F100" s="38"/>
      <x:c r="G100" s="38"/>
      <x:c r="H100" s="38"/>
      <x:c r="I100" s="38"/>
      <x:c r="J100" s="4"/>
      <x:c r="K100" s="4"/>
      <x:c r="L100" s="4"/>
    </x:row>
    <x:row r="101" ht="38" customHeight="1">
      <x:c r="A101" s="38"/>
      <x:c r="B101" s="38"/>
      <x:c r="C101" s="38"/>
      <x:c r="D101" s="38"/>
      <x:c r="E101" s="38"/>
      <x:c r="F101" s="38"/>
      <x:c r="G101" s="38"/>
      <x:c r="H101" s="38"/>
      <x:c r="I101" s="38"/>
    </x:row>
    <x:row r="102" ht="38" customHeight="1">
      <x:c r="A102" s="38"/>
      <x:c r="B102" s="38"/>
      <x:c r="C102" s="38"/>
      <x:c r="D102" s="38"/>
      <x:c r="E102" s="38"/>
      <x:c r="F102" s="38"/>
      <x:c r="G102" s="38"/>
      <x:c r="H102" s="38"/>
      <x:c r="I102" s="38"/>
    </x:row>
    <x:row r="103" ht="38" customHeight="1">
      <x:c r="A103" s="38"/>
      <x:c r="B103" s="38"/>
      <x:c r="C103" s="38"/>
      <x:c r="D103" s="38"/>
      <x:c r="E103" s="38"/>
      <x:c r="F103" s="38"/>
      <x:c r="G103" s="38"/>
      <x:c r="H103" s="38"/>
      <x:c r="I103" s="38"/>
    </x:row>
    <x:row r="104" ht="38" customHeight="1">
      <x:c r="A104" s="38"/>
      <x:c r="B104" s="38"/>
      <x:c r="C104" s="38"/>
      <x:c r="D104" s="38"/>
      <x:c r="E104" s="38"/>
      <x:c r="F104" s="38"/>
      <x:c r="G104" s="38"/>
      <x:c r="H104" s="38"/>
      <x:c r="I104" s="38"/>
    </x:row>
    <x:row r="105" ht="38" customHeight="1">
      <x:c r="A105" s="38"/>
      <x:c r="B105" s="38"/>
      <x:c r="C105" s="38"/>
      <x:c r="D105" s="38"/>
      <x:c r="E105" s="38"/>
      <x:c r="F105" s="38"/>
      <x:c r="G105" s="38"/>
      <x:c r="H105" s="38"/>
      <x:c r="I105" s="38"/>
    </x:row>
    <x:row r="106" ht="38" customHeight="1">
      <x:c r="A106" s="38"/>
      <x:c r="B106" s="38"/>
      <x:c r="C106" s="38"/>
      <x:c r="D106" s="38"/>
      <x:c r="E106" s="38"/>
      <x:c r="F106" s="38"/>
      <x:c r="G106" s="38"/>
      <x:c r="H106" s="38"/>
      <x:c r="I106" s="38"/>
    </x:row>
    <x:row r="107" ht="38" customHeight="1">
      <x:c r="A107" s="38"/>
      <x:c r="B107" s="38"/>
      <x:c r="C107" s="38"/>
      <x:c r="D107" s="38"/>
      <x:c r="E107" s="38"/>
      <x:c r="F107" s="38"/>
      <x:c r="G107" s="38"/>
      <x:c r="H107" s="38"/>
      <x:c r="I107" s="38"/>
    </x:row>
    <x:row r="108" ht="38" customHeight="1">
      <x:c r="A108" s="38"/>
      <x:c r="B108" s="38"/>
      <x:c r="C108" s="38"/>
      <x:c r="D108" s="38"/>
      <x:c r="E108" s="38"/>
      <x:c r="F108" s="38"/>
      <x:c r="G108" s="38"/>
      <x:c r="H108" s="38"/>
      <x:c r="I108" s="38"/>
    </x:row>
    <x:row r="109" ht="38" customHeight="1">
      <x:c r="A109" s="38"/>
      <x:c r="B109" s="38"/>
      <x:c r="C109" s="38"/>
      <x:c r="D109" s="38"/>
      <x:c r="E109" s="38"/>
      <x:c r="F109" s="38"/>
      <x:c r="G109" s="38"/>
      <x:c r="H109" s="38"/>
      <x:c r="I109" s="38"/>
    </x:row>
    <x:row r="110" ht="38" customHeight="1">
      <x:c r="A110" s="38"/>
      <x:c r="B110" s="38"/>
      <x:c r="C110" s="38"/>
      <x:c r="D110" s="38"/>
      <x:c r="E110" s="38"/>
      <x:c r="F110" s="38"/>
      <x:c r="G110" s="38"/>
      <x:c r="H110" s="38"/>
      <x:c r="I110" s="38"/>
    </x:row>
    <x:row r="111" ht="38" customHeight="1">
      <x:c r="A111" s="38"/>
      <x:c r="B111" s="38"/>
      <x:c r="C111" s="38"/>
      <x:c r="D111" s="38"/>
      <x:c r="E111" s="38"/>
      <x:c r="F111" s="38"/>
      <x:c r="G111" s="38"/>
      <x:c r="H111" s="38"/>
      <x:c r="I111" s="38"/>
    </x:row>
    <x:row r="112" ht="38" customHeight="1">
      <x:c r="A112" s="38"/>
      <x:c r="B112" s="38"/>
      <x:c r="C112" s="38"/>
      <x:c r="D112" s="38"/>
      <x:c r="E112" s="38"/>
      <x:c r="F112" s="38"/>
      <x:c r="G112" s="38"/>
      <x:c r="H112" s="38"/>
      <x:c r="I112" s="38"/>
    </x:row>
    <x:row r="113" ht="38" customHeight="1">
      <x:c r="A113" s="38"/>
      <x:c r="B113" s="38"/>
      <x:c r="C113" s="38"/>
      <x:c r="D113" s="38"/>
      <x:c r="E113" s="38"/>
      <x:c r="F113" s="38"/>
      <x:c r="G113" s="38"/>
      <x:c r="H113" s="38"/>
      <x:c r="I113" s="38"/>
    </x:row>
    <x:row r="114" ht="38" customHeight="1">
      <x:c r="A114" s="38"/>
      <x:c r="B114" s="38"/>
      <x:c r="C114" s="38"/>
      <x:c r="D114" s="38"/>
      <x:c r="E114" s="38"/>
      <x:c r="F114" s="38"/>
      <x:c r="G114" s="38"/>
      <x:c r="H114" s="38"/>
      <x:c r="I114" s="38"/>
    </x:row>
    <x:row r="115" ht="38" customHeight="1">
      <x:c r="A115" s="38"/>
      <x:c r="B115" s="38"/>
      <x:c r="C115" s="38"/>
      <x:c r="D115" s="38"/>
      <x:c r="E115" s="38"/>
      <x:c r="F115" s="38"/>
      <x:c r="G115" s="38"/>
      <x:c r="H115" s="38"/>
      <x:c r="I115" s="38"/>
    </x:row>
    <x:row r="116" ht="38" customHeight="1">
      <x:c r="A116" s="38"/>
      <x:c r="B116" s="38"/>
      <x:c r="C116" s="38"/>
      <x:c r="D116" s="38"/>
      <x:c r="E116" s="38"/>
      <x:c r="F116" s="38"/>
      <x:c r="G116" s="38"/>
      <x:c r="H116" s="38"/>
      <x:c r="I116" s="38"/>
    </x:row>
    <x:row r="117" ht="38" customHeight="1">
      <x:c r="A117" s="38"/>
      <x:c r="B117" s="38"/>
      <x:c r="C117" s="38"/>
      <x:c r="D117" s="38"/>
      <x:c r="E117" s="38"/>
      <x:c r="F117" s="38"/>
      <x:c r="G117" s="38"/>
      <x:c r="H117" s="38"/>
      <x:c r="I117" s="38"/>
    </x:row>
    <x:row r="118" ht="38" customHeight="1">
      <x:c r="A118" s="38"/>
      <x:c r="B118" s="38"/>
      <x:c r="C118" s="38"/>
      <x:c r="D118" s="38"/>
      <x:c r="E118" s="38"/>
      <x:c r="F118" s="38"/>
      <x:c r="G118" s="38"/>
      <x:c r="H118" s="38"/>
      <x:c r="I118" s="38"/>
    </x:row>
    <x:row r="119" ht="38" customHeight="1">
      <x:c r="A119" s="38"/>
      <x:c r="B119" s="38"/>
      <x:c r="C119" s="38"/>
      <x:c r="D119" s="38"/>
      <x:c r="E119" s="38"/>
      <x:c r="F119" s="38"/>
      <x:c r="G119" s="38"/>
      <x:c r="H119" s="38"/>
      <x:c r="I119" s="38"/>
    </x:row>
    <x:row r="120" ht="38" customHeight="1">
      <x:c r="A120" s="38"/>
      <x:c r="B120" s="38"/>
      <x:c r="C120" s="38"/>
      <x:c r="D120" s="38"/>
      <x:c r="E120" s="38"/>
      <x:c r="F120" s="38"/>
      <x:c r="G120" s="38"/>
      <x:c r="H120" s="38"/>
      <x:c r="I120" s="38"/>
    </x:row>
    <x:row r="121" ht="38" customHeight="1">
      <x:c r="A121" s="38"/>
      <x:c r="B121" s="38"/>
      <x:c r="C121" s="38"/>
      <x:c r="D121" s="38"/>
      <x:c r="E121" s="38"/>
      <x:c r="F121" s="38"/>
      <x:c r="G121" s="38"/>
      <x:c r="H121" s="38"/>
      <x:c r="I121" s="38"/>
    </x:row>
    <x:row r="122" ht="38" customHeight="1">
      <x:c r="A122" s="38"/>
      <x:c r="B122" s="38"/>
      <x:c r="C122" s="38"/>
      <x:c r="D122" s="38"/>
      <x:c r="E122" s="38"/>
      <x:c r="F122" s="38"/>
      <x:c r="G122" s="38"/>
      <x:c r="H122" s="38"/>
      <x:c r="I122" s="38"/>
    </x:row>
    <x:row r="123" ht="38" customHeight="1">
      <x:c r="A123" s="38"/>
      <x:c r="B123" s="38"/>
      <x:c r="C123" s="38"/>
      <x:c r="D123" s="38"/>
      <x:c r="E123" s="38"/>
      <x:c r="F123" s="38"/>
      <x:c r="G123" s="38"/>
      <x:c r="H123" s="38"/>
      <x:c r="I123" s="38"/>
    </x:row>
    <x:row r="124" ht="38" customHeight="1">
      <x:c r="A124" s="38"/>
      <x:c r="B124" s="38"/>
      <x:c r="C124" s="38"/>
      <x:c r="D124" s="38"/>
      <x:c r="E124" s="38"/>
      <x:c r="F124" s="38"/>
      <x:c r="G124" s="38"/>
      <x:c r="H124" s="38"/>
      <x:c r="I124" s="38"/>
    </x:row>
    <x:row r="125" ht="38" customHeight="1">
      <x:c r="A125" s="38"/>
      <x:c r="B125" s="38"/>
      <x:c r="C125" s="38"/>
      <x:c r="D125" s="38"/>
      <x:c r="E125" s="38"/>
      <x:c r="F125" s="38"/>
      <x:c r="G125" s="38"/>
      <x:c r="H125" s="38"/>
      <x:c r="I125" s="38"/>
    </x:row>
    <x:row r="126" ht="38" customHeight="1">
      <x:c r="A126" s="38"/>
      <x:c r="B126" s="38"/>
      <x:c r="C126" s="38"/>
      <x:c r="D126" s="38"/>
      <x:c r="E126" s="38"/>
      <x:c r="F126" s="38"/>
      <x:c r="G126" s="38"/>
      <x:c r="H126" s="38"/>
      <x:c r="I126" s="38"/>
    </x:row>
    <x:row r="127" ht="38" customHeight="1">
      <x:c r="A127" s="38"/>
      <x:c r="B127" s="38"/>
      <x:c r="C127" s="38"/>
      <x:c r="D127" s="38"/>
      <x:c r="E127" s="38"/>
      <x:c r="F127" s="38"/>
      <x:c r="G127" s="38"/>
      <x:c r="H127" s="38"/>
      <x:c r="I127" s="38"/>
    </x:row>
    <x:row r="128" ht="38" customHeight="1">
      <x:c r="A128" s="38"/>
      <x:c r="B128" s="38"/>
      <x:c r="C128" s="38"/>
      <x:c r="D128" s="38"/>
      <x:c r="E128" s="38"/>
      <x:c r="F128" s="38"/>
      <x:c r="G128" s="38"/>
      <x:c r="H128" s="38"/>
      <x:c r="I128" s="38"/>
    </x:row>
    <x:row r="129" ht="38" customHeight="1">
      <x:c r="A129" s="4"/>
      <x:c r="B129" s="4"/>
      <x:c r="C129" s="4"/>
      <x:c r="D129" s="4"/>
      <x:c r="E129" s="4"/>
      <x:c r="F129" s="4"/>
      <x:c r="G129" s="4"/>
      <x:c r="H129" s="4"/>
      <x:c r="I129" s="4"/>
    </x:row>
    <x:row r="130" ht="38" customHeight="1">
      <x:c r="A130" s="4"/>
      <x:c r="B130" s="4"/>
      <x:c r="C130" s="4"/>
      <x:c r="D130" s="4"/>
      <x:c r="E130" s="4"/>
      <x:c r="F130" s="4"/>
      <x:c r="G130" s="4"/>
      <x:c r="H130" s="4"/>
      <x:c r="I130" s="4"/>
    </x:row>
    <x:row r="131" ht="38" customHeight="1">
      <x:c r="A131" s="4"/>
      <x:c r="B131" s="4"/>
      <x:c r="C131" s="4"/>
      <x:c r="D131" s="4"/>
      <x:c r="E131" s="4"/>
      <x:c r="F131" s="4"/>
      <x:c r="G131" s="4"/>
      <x:c r="H131" s="4"/>
      <x:c r="I131" s="4"/>
    </x:row>
    <x:row r="132" ht="38" customHeight="1">
      <x:c r="A132" s="4"/>
      <x:c r="B132" s="4"/>
      <x:c r="C132" s="4"/>
      <x:c r="D132" s="4"/>
      <x:c r="E132" s="4"/>
      <x:c r="F132" s="4"/>
      <x:c r="G132" s="4"/>
      <x:c r="H132" s="4"/>
      <x:c r="I132" s="4"/>
    </x:row>
    <x:row r="133" ht="38" customHeight="1">
      <x:c r="A133" s="4"/>
      <x:c r="B133" s="4"/>
      <x:c r="C133" s="4"/>
      <x:c r="D133" s="4"/>
      <x:c r="E133" s="4"/>
      <x:c r="F133" s="4"/>
      <x:c r="G133" s="4"/>
      <x:c r="H133" s="4"/>
      <x:c r="I133" s="4"/>
    </x:row>
    <x:row r="134" ht="38" customHeight="1">
      <x:c r="A134" s="4"/>
      <x:c r="B134" s="4"/>
      <x:c r="C134" s="4"/>
      <x:c r="D134" s="4"/>
      <x:c r="E134" s="4"/>
      <x:c r="F134" s="4"/>
      <x:c r="G134" s="4"/>
      <x:c r="H134" s="4"/>
      <x:c r="I134" s="4"/>
    </x:row>
    <x:row r="135" ht="38" customHeight="1">
      <x:c r="A135" s="4"/>
      <x:c r="B135" s="4"/>
      <x:c r="C135" s="4"/>
      <x:c r="D135" s="4"/>
      <x:c r="E135" s="4"/>
      <x:c r="F135" s="4"/>
      <x:c r="G135" s="4"/>
      <x:c r="H135" s="4"/>
      <x:c r="I135" s="4"/>
    </x:row>
    <x:row r="136" ht="38" customHeight="1">
      <x:c r="A136" s="4"/>
      <x:c r="B136" s="4"/>
      <x:c r="C136" s="4"/>
      <x:c r="D136" s="4"/>
      <x:c r="E136" s="4"/>
      <x:c r="F136" s="4"/>
      <x:c r="G136" s="4"/>
      <x:c r="H136" s="4"/>
      <x:c r="I136" s="4"/>
    </x:row>
    <x:row r="137" ht="38" customHeight="1">
      <x:c r="A137" s="4"/>
      <x:c r="B137" s="4"/>
      <x:c r="C137" s="4"/>
      <x:c r="D137" s="4"/>
      <x:c r="E137" s="4"/>
      <x:c r="F137" s="4"/>
      <x:c r="G137" s="4"/>
      <x:c r="H137" s="4"/>
      <x:c r="I137" s="4"/>
    </x:row>
    <x:row r="138" ht="38" customHeight="1">
      <x:c r="A138" s="4"/>
      <x:c r="B138" s="4"/>
      <x:c r="C138" s="4"/>
      <x:c r="D138" s="4"/>
      <x:c r="E138" s="4"/>
      <x:c r="F138" s="4"/>
      <x:c r="G138" s="4"/>
      <x:c r="H138" s="4"/>
      <x:c r="I138" s="4"/>
    </x:row>
    <x:row r="139" ht="38" customHeight="1">
      <x:c r="A139" s="4"/>
      <x:c r="B139" s="4"/>
      <x:c r="C139" s="4"/>
      <x:c r="D139" s="4"/>
      <x:c r="E139" s="4"/>
      <x:c r="F139" s="4"/>
      <x:c r="G139" s="4"/>
      <x:c r="H139" s="4"/>
      <x:c r="I139" s="4"/>
    </x:row>
    <x:row r="140" ht="38" customHeight="1">
      <x:c r="A140" s="4"/>
      <x:c r="B140" s="4"/>
      <x:c r="C140" s="4"/>
      <x:c r="D140" s="4"/>
      <x:c r="E140" s="4"/>
      <x:c r="F140" s="4"/>
      <x:c r="G140" s="4"/>
      <x:c r="H140" s="4"/>
      <x:c r="I140" s="4"/>
    </x:row>
    <x:row r="141" ht="38" customHeight="1">
      <x:c r="A141" s="4"/>
      <x:c r="B141" s="4"/>
      <x:c r="C141" s="4"/>
      <x:c r="D141" s="4"/>
      <x:c r="E141" s="4"/>
      <x:c r="F141" s="4"/>
      <x:c r="G141" s="4"/>
      <x:c r="H141" s="4"/>
      <x:c r="I141" s="4"/>
    </x:row>
    <x:row r="142" ht="38" customHeight="1">
      <x:c r="A142" s="4"/>
      <x:c r="B142" s="4"/>
      <x:c r="C142" s="4"/>
      <x:c r="D142" s="4"/>
      <x:c r="E142" s="4"/>
      <x:c r="F142" s="4"/>
      <x:c r="G142" s="4"/>
      <x:c r="H142" s="4"/>
      <x:c r="I142" s="4"/>
    </x:row>
    <x:row r="143" ht="38" customHeight="1">
      <x:c r="A143" s="4"/>
      <x:c r="B143" s="4"/>
      <x:c r="C143" s="4"/>
      <x:c r="D143" s="4"/>
      <x:c r="E143" s="4"/>
      <x:c r="F143" s="4"/>
      <x:c r="G143" s="4"/>
      <x:c r="H143" s="4"/>
      <x:c r="I143" s="4"/>
    </x:row>
    <x:row r="144" ht="38" customHeight="1">
      <x:c r="A144" s="4"/>
      <x:c r="B144" s="4"/>
      <x:c r="C144" s="4"/>
      <x:c r="D144" s="4"/>
      <x:c r="E144" s="4"/>
      <x:c r="F144" s="4"/>
      <x:c r="G144" s="4"/>
      <x:c r="H144" s="4"/>
      <x:c r="I144" s="4"/>
    </x:row>
    <x:row r="145" ht="38" customHeight="1">
      <x:c r="A145" s="4"/>
      <x:c r="B145" s="4"/>
      <x:c r="C145" s="4"/>
      <x:c r="D145" s="4"/>
      <x:c r="E145" s="4"/>
      <x:c r="F145" s="4"/>
      <x:c r="G145" s="4"/>
      <x:c r="H145" s="4"/>
      <x:c r="I145" s="4"/>
    </x:row>
    <x:row r="146" ht="38" customHeight="1">
      <x:c r="A146" s="4"/>
      <x:c r="B146" s="4"/>
      <x:c r="C146" s="4"/>
      <x:c r="D146" s="4"/>
      <x:c r="E146" s="4"/>
      <x:c r="F146" s="4"/>
      <x:c r="G146" s="4"/>
      <x:c r="H146" s="4"/>
      <x:c r="I146" s="4"/>
    </x:row>
    <x:row r="147" ht="38" customHeight="1">
      <x:c r="A147" s="4"/>
      <x:c r="B147" s="4"/>
      <x:c r="C147" s="4"/>
      <x:c r="D147" s="4"/>
      <x:c r="E147" s="4"/>
      <x:c r="F147" s="4"/>
      <x:c r="G147" s="4"/>
      <x:c r="H147" s="4"/>
      <x:c r="I147" s="4"/>
    </x:row>
    <x:row r="148" ht="38" customHeight="1">
      <x:c r="A148" s="4"/>
      <x:c r="B148" s="4"/>
      <x:c r="C148" s="4"/>
      <x:c r="D148" s="4"/>
      <x:c r="E148" s="4"/>
      <x:c r="F148" s="4"/>
      <x:c r="G148" s="4"/>
      <x:c r="H148" s="4"/>
      <x:c r="I148" s="4"/>
    </x:row>
    <x:row r="149" ht="38" customHeight="1">
      <x:c r="A149" s="4"/>
      <x:c r="B149" s="4"/>
      <x:c r="C149" s="4"/>
      <x:c r="D149" s="4"/>
      <x:c r="E149" s="4"/>
      <x:c r="F149" s="4"/>
      <x:c r="G149" s="4"/>
      <x:c r="H149" s="4"/>
      <x:c r="I149" s="4"/>
    </x:row>
    <x:row r="150" ht="38" customHeight="1">
      <x:c r="A150" s="4"/>
      <x:c r="B150" s="4"/>
      <x:c r="C150" s="4"/>
      <x:c r="D150" s="4"/>
      <x:c r="E150" s="4"/>
      <x:c r="F150" s="4"/>
      <x:c r="G150" s="4"/>
      <x:c r="H150" s="4"/>
      <x:c r="I150" s="4"/>
    </x:row>
    <x:row r="151" ht="38" customHeight="1">
      <x:c r="A151" s="4"/>
      <x:c r="B151" s="4"/>
      <x:c r="C151" s="4"/>
      <x:c r="D151" s="4"/>
      <x:c r="E151" s="4"/>
      <x:c r="F151" s="4"/>
      <x:c r="G151" s="4"/>
      <x:c r="H151" s="4"/>
      <x:c r="I151" s="4"/>
    </x:row>
    <x:row r="152" ht="38" customHeight="1">
      <x:c r="A152" s="4"/>
      <x:c r="B152" s="4"/>
      <x:c r="C152" s="4"/>
      <x:c r="D152" s="4"/>
      <x:c r="E152" s="4"/>
      <x:c r="F152" s="4"/>
      <x:c r="G152" s="4"/>
      <x:c r="H152" s="4"/>
      <x:c r="I152" s="4"/>
    </x:row>
    <x:row r="153" ht="38" customHeight="1">
      <x:c r="A153" s="4"/>
      <x:c r="B153" s="4"/>
      <x:c r="C153" s="4"/>
      <x:c r="D153" s="4"/>
      <x:c r="E153" s="4"/>
      <x:c r="F153" s="4"/>
      <x:c r="G153" s="4"/>
      <x:c r="H153" s="4"/>
      <x:c r="I153" s="4"/>
    </x:row>
    <x:row r="154" ht="38" customHeight="1">
      <x:c r="A154" s="4"/>
      <x:c r="B154" s="4"/>
      <x:c r="C154" s="4"/>
      <x:c r="D154" s="4"/>
      <x:c r="E154" s="4"/>
      <x:c r="F154" s="4"/>
      <x:c r="G154" s="4"/>
      <x:c r="H154" s="4"/>
      <x:c r="I154" s="4"/>
    </x:row>
    <x:row r="155" ht="38" customHeight="1">
      <x:c r="A155" s="4"/>
      <x:c r="B155" s="4"/>
      <x:c r="C155" s="4"/>
      <x:c r="D155" s="4"/>
      <x:c r="E155" s="4"/>
      <x:c r="F155" s="4"/>
      <x:c r="G155" s="4"/>
      <x:c r="H155" s="4"/>
      <x:c r="I155" s="4"/>
    </x:row>
    <x:row r="156" ht="38" customHeight="1">
      <x:c r="A156" s="4"/>
      <x:c r="B156" s="4"/>
      <x:c r="C156" s="4"/>
      <x:c r="D156" s="4"/>
      <x:c r="E156" s="4"/>
      <x:c r="F156" s="4"/>
      <x:c r="G156" s="4"/>
      <x:c r="H156" s="4"/>
      <x:c r="I156" s="4"/>
    </x:row>
    <x:row r="157" ht="38" customHeight="1">
      <x:c r="A157" s="4"/>
      <x:c r="B157" s="4"/>
      <x:c r="C157" s="4"/>
      <x:c r="D157" s="4"/>
      <x:c r="E157" s="4"/>
      <x:c r="F157" s="4"/>
      <x:c r="G157" s="4"/>
      <x:c r="H157" s="4"/>
      <x:c r="I157" s="4"/>
    </x:row>
    <x:row r="158" ht="38" customHeight="1">
      <x:c r="A158" s="4"/>
      <x:c r="B158" s="4"/>
      <x:c r="C158" s="4"/>
      <x:c r="D158" s="4"/>
      <x:c r="E158" s="4"/>
      <x:c r="F158" s="4"/>
      <x:c r="G158" s="4"/>
      <x:c r="H158" s="4"/>
      <x:c r="I158" s="4"/>
    </x:row>
    <x:row r="159" ht="38" customHeight="1">
      <x:c r="A159" s="4"/>
      <x:c r="B159" s="4"/>
      <x:c r="C159" s="4"/>
      <x:c r="D159" s="4"/>
      <x:c r="E159" s="4"/>
      <x:c r="F159" s="4"/>
      <x:c r="G159" s="4"/>
      <x:c r="H159" s="4"/>
      <x:c r="I159" s="4"/>
    </x:row>
    <x:row r="160" ht="38" customHeight="1">
      <x:c r="A160" s="4"/>
      <x:c r="B160" s="4"/>
      <x:c r="C160" s="4"/>
      <x:c r="D160" s="4"/>
      <x:c r="E160" s="4"/>
      <x:c r="F160" s="4"/>
      <x:c r="G160" s="4"/>
      <x:c r="H160" s="4"/>
      <x:c r="I160" s="4"/>
    </x:row>
    <x:row r="161" ht="38" customHeight="1">
      <x:c r="A161" s="4"/>
      <x:c r="B161" s="4"/>
      <x:c r="C161" s="4"/>
      <x:c r="D161" s="4"/>
      <x:c r="E161" s="4"/>
      <x:c r="F161" s="4"/>
      <x:c r="G161" s="4"/>
      <x:c r="H161" s="4"/>
      <x:c r="I161" s="4"/>
    </x:row>
    <x:row r="162" ht="38" customHeight="1">
      <x:c r="A162" s="4"/>
      <x:c r="B162" s="4"/>
      <x:c r="C162" s="4"/>
      <x:c r="D162" s="4"/>
      <x:c r="E162" s="4"/>
      <x:c r="F162" s="4"/>
      <x:c r="G162" s="4"/>
      <x:c r="H162" s="4"/>
      <x:c r="I162" s="4"/>
    </x:row>
    <x:row r="163" ht="38" customHeight="1">
      <x:c r="A163" s="4"/>
      <x:c r="B163" s="4"/>
      <x:c r="C163" s="4"/>
      <x:c r="D163" s="4"/>
      <x:c r="E163" s="4"/>
      <x:c r="F163" s="4"/>
      <x:c r="G163" s="4"/>
      <x:c r="H163" s="4"/>
      <x:c r="I163" s="4"/>
    </x:row>
    <x:row r="164" ht="38" customHeight="1">
      <x:c r="A164" s="4"/>
      <x:c r="B164" s="4"/>
      <x:c r="C164" s="4"/>
      <x:c r="D164" s="4"/>
      <x:c r="E164" s="4"/>
      <x:c r="F164" s="4"/>
      <x:c r="G164" s="4"/>
      <x:c r="H164" s="4"/>
      <x:c r="I164" s="4"/>
    </x:row>
    <x:row r="165" ht="38" customHeight="1">
      <x:c r="A165" s="4"/>
      <x:c r="B165" s="4"/>
      <x:c r="C165" s="4"/>
      <x:c r="D165" s="4"/>
      <x:c r="E165" s="4"/>
      <x:c r="F165" s="4"/>
      <x:c r="G165" s="4"/>
      <x:c r="H165" s="4"/>
      <x:c r="I165" s="4"/>
    </x:row>
    <x:row r="166" ht="38" customHeight="1">
      <x:c r="A166" s="4"/>
      <x:c r="B166" s="4"/>
      <x:c r="C166" s="4"/>
      <x:c r="D166" s="4"/>
      <x:c r="E166" s="4"/>
      <x:c r="F166" s="4"/>
      <x:c r="G166" s="4"/>
      <x:c r="H166" s="4"/>
      <x:c r="I166" s="4"/>
    </x:row>
    <x:row r="167" ht="38" customHeight="1">
      <x:c r="A167" s="4"/>
      <x:c r="B167" s="4"/>
      <x:c r="C167" s="4"/>
      <x:c r="D167" s="4"/>
      <x:c r="E167" s="4"/>
      <x:c r="F167" s="4"/>
      <x:c r="G167" s="4"/>
      <x:c r="H167" s="4"/>
      <x:c r="I167" s="4"/>
    </x:row>
    <x:row r="168" ht="38" customHeight="1">
      <x:c r="A168" s="4"/>
      <x:c r="B168" s="4"/>
      <x:c r="C168" s="4"/>
      <x:c r="D168" s="4"/>
      <x:c r="E168" s="4"/>
      <x:c r="F168" s="4"/>
      <x:c r="G168" s="4"/>
      <x:c r="H168" s="4"/>
      <x:c r="I168" s="4"/>
    </x:row>
    <x:row r="169" ht="38" customHeight="1">
      <x:c r="A169" s="4"/>
      <x:c r="B169" s="4"/>
      <x:c r="C169" s="4"/>
      <x:c r="D169" s="4"/>
      <x:c r="E169" s="4"/>
      <x:c r="F169" s="4"/>
      <x:c r="G169" s="4"/>
      <x:c r="H169" s="4"/>
      <x:c r="I169" s="4"/>
    </x:row>
    <x:row r="170" ht="38" customHeight="1">
      <x:c r="A170" s="4"/>
      <x:c r="B170" s="4"/>
      <x:c r="C170" s="4"/>
      <x:c r="D170" s="4"/>
      <x:c r="E170" s="4"/>
      <x:c r="F170" s="4"/>
      <x:c r="G170" s="4"/>
      <x:c r="H170" s="4"/>
      <x:c r="I170" s="4"/>
    </x:row>
    <x:row r="171" ht="38" customHeight="1">
      <x:c r="A171" s="4"/>
      <x:c r="B171" s="4"/>
      <x:c r="C171" s="4"/>
      <x:c r="D171" s="4"/>
      <x:c r="E171" s="4"/>
      <x:c r="F171" s="4"/>
      <x:c r="G171" s="4"/>
      <x:c r="H171" s="4"/>
      <x:c r="I171" s="4"/>
    </x:row>
    <x:row r="172" ht="38" customHeight="1">
      <x:c r="A172" s="4"/>
      <x:c r="B172" s="4"/>
      <x:c r="C172" s="4"/>
      <x:c r="D172" s="4"/>
      <x:c r="E172" s="4"/>
      <x:c r="F172" s="4"/>
      <x:c r="G172" s="4"/>
      <x:c r="H172" s="4"/>
      <x:c r="I172" s="4"/>
    </x:row>
    <x:row r="173" ht="38" customHeight="1">
      <x:c r="A173" s="4"/>
      <x:c r="B173" s="4"/>
      <x:c r="C173" s="4"/>
      <x:c r="D173" s="4"/>
      <x:c r="E173" s="4"/>
      <x:c r="F173" s="4"/>
      <x:c r="G173" s="4"/>
      <x:c r="H173" s="4"/>
      <x:c r="I173" s="4"/>
    </x:row>
    <x:row r="174" ht="38" customHeight="1">
      <x:c r="A174" s="4"/>
      <x:c r="B174" s="4"/>
      <x:c r="C174" s="4"/>
      <x:c r="D174" s="4"/>
      <x:c r="E174" s="4"/>
      <x:c r="F174" s="4"/>
      <x:c r="G174" s="4"/>
      <x:c r="H174" s="4"/>
      <x:c r="I174" s="4"/>
    </x:row>
    <x:row r="175" ht="38" customHeight="1">
      <x:c r="A175" s="4"/>
      <x:c r="B175" s="4"/>
      <x:c r="C175" s="4"/>
      <x:c r="D175" s="4"/>
      <x:c r="E175" s="4"/>
      <x:c r="F175" s="4"/>
      <x:c r="G175" s="4"/>
      <x:c r="H175" s="4"/>
      <x:c r="I175" s="4"/>
    </x:row>
    <x:row r="176" ht="38" customHeight="1">
      <x:c r="A176" s="4"/>
      <x:c r="B176" s="4"/>
      <x:c r="C176" s="4"/>
      <x:c r="D176" s="4"/>
      <x:c r="E176" s="4"/>
      <x:c r="F176" s="4"/>
      <x:c r="G176" s="4"/>
      <x:c r="H176" s="4"/>
      <x:c r="I176" s="4"/>
    </x:row>
    <x:row r="177" ht="38" customHeight="1">
      <x:c r="A177" s="4"/>
      <x:c r="B177" s="4"/>
      <x:c r="C177" s="4"/>
      <x:c r="D177" s="4"/>
      <x:c r="E177" s="4"/>
      <x:c r="F177" s="4"/>
      <x:c r="G177" s="4"/>
      <x:c r="H177" s="4"/>
      <x:c r="I177" s="4"/>
    </x:row>
    <x:row r="178" ht="38" customHeight="1">
      <x:c r="A178" s="4"/>
      <x:c r="B178" s="4"/>
      <x:c r="C178" s="4"/>
      <x:c r="D178" s="4"/>
      <x:c r="E178" s="4"/>
      <x:c r="F178" s="4"/>
      <x:c r="G178" s="4"/>
      <x:c r="H178" s="4"/>
      <x:c r="I178" s="4"/>
    </x:row>
    <x:row r="179" ht="38" customHeight="1">
      <x:c r="A179" s="4"/>
      <x:c r="B179" s="4"/>
      <x:c r="C179" s="4"/>
      <x:c r="D179" s="4"/>
      <x:c r="E179" s="4"/>
      <x:c r="F179" s="4"/>
      <x:c r="G179" s="4"/>
      <x:c r="H179" s="4"/>
      <x:c r="I179" s="4"/>
    </x:row>
    <x:row r="180" ht="38" customHeight="1">
      <x:c r="A180" s="4"/>
      <x:c r="B180" s="4"/>
      <x:c r="C180" s="4"/>
      <x:c r="D180" s="4"/>
      <x:c r="E180" s="4"/>
      <x:c r="F180" s="4"/>
      <x:c r="G180" s="4"/>
      <x:c r="H180" s="4"/>
      <x:c r="I180" s="4"/>
    </x:row>
    <x:row r="181" ht="38" customHeight="1">
      <x:c r="A181" s="4"/>
      <x:c r="B181" s="4"/>
      <x:c r="C181" s="4"/>
      <x:c r="D181" s="4"/>
      <x:c r="E181" s="4"/>
      <x:c r="F181" s="4"/>
      <x:c r="G181" s="4"/>
      <x:c r="H181" s="4"/>
      <x:c r="I181" s="4"/>
    </x:row>
    <x:row r="182" ht="38" customHeight="1">
      <x:c r="A182" s="4"/>
      <x:c r="B182" s="4"/>
      <x:c r="C182" s="4"/>
      <x:c r="D182" s="4"/>
      <x:c r="E182" s="4"/>
      <x:c r="F182" s="4"/>
      <x:c r="G182" s="4"/>
      <x:c r="H182" s="4"/>
      <x:c r="I182" s="4"/>
    </x:row>
    <x:row r="183" ht="38" customHeight="1">
      <x:c r="A183" s="4"/>
      <x:c r="B183" s="4"/>
      <x:c r="C183" s="4"/>
      <x:c r="D183" s="4"/>
      <x:c r="E183" s="4"/>
      <x:c r="F183" s="4"/>
      <x:c r="G183" s="4"/>
      <x:c r="H183" s="4"/>
      <x:c r="I183" s="4"/>
    </x:row>
    <x:row r="184" ht="38" customHeight="1">
      <x:c r="A184" s="4"/>
      <x:c r="B184" s="4"/>
      <x:c r="C184" s="4"/>
      <x:c r="D184" s="4"/>
      <x:c r="E184" s="4"/>
      <x:c r="F184" s="4"/>
      <x:c r="G184" s="4"/>
      <x:c r="H184" s="4"/>
      <x:c r="I184" s="4"/>
    </x:row>
    <x:row r="185" ht="38" customHeight="1">
      <x:c r="A185" s="4"/>
      <x:c r="B185" s="4"/>
      <x:c r="C185" s="4"/>
      <x:c r="D185" s="4"/>
      <x:c r="E185" s="4"/>
      <x:c r="F185" s="4"/>
      <x:c r="G185" s="4"/>
      <x:c r="H185" s="4"/>
      <x:c r="I185" s="4"/>
    </x:row>
    <x:row r="186" ht="38" customHeight="1">
      <x:c r="A186" s="4"/>
      <x:c r="B186" s="4"/>
      <x:c r="C186" s="4"/>
      <x:c r="D186" s="4"/>
      <x:c r="E186" s="4"/>
      <x:c r="F186" s="4"/>
      <x:c r="G186" s="4"/>
      <x:c r="H186" s="4"/>
      <x:c r="I186" s="4"/>
    </x:row>
    <x:row r="187" ht="38" customHeight="1">
      <x:c r="A187" s="4"/>
      <x:c r="B187" s="4"/>
      <x:c r="C187" s="4"/>
      <x:c r="D187" s="4"/>
      <x:c r="E187" s="4"/>
      <x:c r="F187" s="4"/>
      <x:c r="G187" s="4"/>
      <x:c r="H187" s="4"/>
      <x:c r="I187" s="4"/>
    </x:row>
    <x:row r="188" ht="38" customHeight="1">
      <x:c r="A188" s="4"/>
      <x:c r="B188" s="4"/>
      <x:c r="C188" s="4"/>
      <x:c r="D188" s="4"/>
      <x:c r="E188" s="4"/>
      <x:c r="F188" s="4"/>
      <x:c r="G188" s="4"/>
      <x:c r="H188" s="4"/>
      <x:c r="I188" s="4"/>
    </x:row>
    <x:row r="189" ht="38" customHeight="1">
      <x:c r="A189" s="4"/>
      <x:c r="B189" s="4"/>
      <x:c r="C189" s="4"/>
      <x:c r="D189" s="4"/>
      <x:c r="E189" s="4"/>
      <x:c r="F189" s="4"/>
      <x:c r="G189" s="4"/>
      <x:c r="H189" s="4"/>
      <x:c r="I189" s="4"/>
    </x:row>
    <x:row r="190" ht="38" customHeight="1">
      <x:c r="A190" s="4"/>
      <x:c r="B190" s="4"/>
      <x:c r="C190" s="4"/>
      <x:c r="D190" s="4"/>
      <x:c r="E190" s="4"/>
      <x:c r="F190" s="4"/>
      <x:c r="G190" s="4"/>
      <x:c r="H190" s="4"/>
      <x:c r="I190" s="4"/>
    </x:row>
    <x:row r="191" ht="38" customHeight="1">
      <x:c r="A191" s="4"/>
      <x:c r="B191" s="4"/>
      <x:c r="C191" s="4"/>
      <x:c r="D191" s="4"/>
      <x:c r="E191" s="4"/>
      <x:c r="F191" s="4"/>
      <x:c r="G191" s="4"/>
      <x:c r="H191" s="4"/>
      <x:c r="I191" s="4"/>
    </x:row>
    <x:row r="192" ht="38" customHeight="1">
      <x:c r="A192" s="4"/>
      <x:c r="B192" s="4"/>
      <x:c r="C192" s="4"/>
      <x:c r="D192" s="4"/>
      <x:c r="E192" s="4"/>
      <x:c r="F192" s="4"/>
      <x:c r="G192" s="4"/>
      <x:c r="H192" s="4"/>
      <x:c r="I192" s="4"/>
    </x:row>
    <x:row r="193" ht="38" customHeight="1">
      <x:c r="A193" s="4"/>
      <x:c r="B193" s="4"/>
      <x:c r="C193" s="4"/>
      <x:c r="D193" s="4"/>
      <x:c r="E193" s="4"/>
      <x:c r="F193" s="4"/>
      <x:c r="G193" s="4"/>
      <x:c r="H193" s="4"/>
      <x:c r="I193" s="4"/>
    </x:row>
    <x:row r="194" ht="38" customHeight="1">
      <x:c r="A194" s="4"/>
      <x:c r="B194" s="4"/>
      <x:c r="C194" s="4"/>
      <x:c r="D194" s="4"/>
      <x:c r="E194" s="4"/>
      <x:c r="F194" s="4"/>
      <x:c r="G194" s="4"/>
      <x:c r="H194" s="4"/>
      <x:c r="I194" s="4"/>
    </x:row>
    <x:row r="195" ht="38" customHeight="1">
      <x:c r="A195" s="4"/>
      <x:c r="B195" s="4"/>
      <x:c r="C195" s="4"/>
      <x:c r="D195" s="4"/>
      <x:c r="E195" s="4"/>
      <x:c r="F195" s="4"/>
      <x:c r="G195" s="4"/>
      <x:c r="H195" s="4"/>
      <x:c r="I195" s="4"/>
    </x:row>
    <x:row r="196" ht="38" customHeight="1">
      <x:c r="A196" s="4"/>
      <x:c r="B196" s="4"/>
      <x:c r="C196" s="4"/>
      <x:c r="D196" s="4"/>
      <x:c r="E196" s="4"/>
      <x:c r="F196" s="4"/>
      <x:c r="G196" s="4"/>
      <x:c r="H196" s="4"/>
      <x:c r="I196" s="4"/>
    </x:row>
    <x:row r="197" ht="38" customHeight="1">
      <x:c r="A197" s="4"/>
      <x:c r="B197" s="4"/>
      <x:c r="C197" s="4"/>
      <x:c r="D197" s="4"/>
      <x:c r="E197" s="4"/>
      <x:c r="F197" s="4"/>
      <x:c r="G197" s="4"/>
      <x:c r="H197" s="4"/>
      <x:c r="I197" s="4"/>
    </x:row>
    <x:row r="198" ht="38" customHeight="1">
      <x:c r="A198" s="4"/>
      <x:c r="B198" s="4"/>
      <x:c r="C198" s="4"/>
      <x:c r="D198" s="4"/>
      <x:c r="E198" s="4"/>
      <x:c r="F198" s="4"/>
      <x:c r="G198" s="4"/>
      <x:c r="H198" s="4"/>
      <x:c r="I198" s="4"/>
    </x:row>
    <x:row r="199" ht="38" customHeight="1">
      <x:c r="A199" s="4"/>
      <x:c r="B199" s="4"/>
      <x:c r="C199" s="4"/>
      <x:c r="D199" s="4"/>
      <x:c r="E199" s="4"/>
      <x:c r="F199" s="4"/>
      <x:c r="G199" s="4"/>
      <x:c r="H199" s="4"/>
      <x:c r="I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1">
    <x:dataValidation type="list" sqref="H99:H128">
      <x:formula1>"Not started,In progress,Blocked,Complete,Deferred"</x:formula1>
    </x:dataValidation>
  </x:dataValidations>
  <x:pageMargins left="0.7" right="0.7" top="0.75" bottom="0.75" header="0.3" footer="0.3"/>
</x:worksheet>
</file>

<file path=xl/worksheets/sheet3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K4.07 | Participation and co-design agreement</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Make genuine influence possible without pretending every decision is open.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K4.07</x:v>
      </x:c>
      <x:c r="K5" s="24"/>
      <x:c r="L5" s="24"/>
    </x:row>
    <x:row r="6" ht="22" customHeight="1">
      <x:c r="A6" s="4"/>
      <x:c r="B6" s="4"/>
      <x:c r="C6" s="4"/>
      <x:c r="D6" s="4"/>
      <x:c r="E6" s="4"/>
      <x:c r="F6" s="4"/>
      <x:c r="G6" s="4"/>
      <x:c r="H6" s="4"/>
      <x:c r="I6" s="4"/>
      <x:c r="J6" s="4"/>
      <x:c r="K6" s="4"/>
      <x:c r="L6" s="4"/>
    </x:row>
    <x:row r="7" ht="22" customHeight="1">
      <x:c r="A7" s="30" t="str">
        <x:v>MANUAL GUIDE / 125    FORM / 126</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Design question
What is genuinely open to influence?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Fixed boundary
What is already decided and why?</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Influence level
What can participants do?</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Participants
Whose knowledge is required?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Method and support
How will participation be made practical?</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Decision record
How will input connect to a choice?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Feedback to contributors
What changed after their input?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How will participation continue?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participation plan with honest decision rights and a feedback commitment.</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invite co-design after the relevant decision is irreversibly fixed. Be explicit about constraints rather than using participation as theatre.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Participation works best when its boundaries are clear. Tell people whether they are being informed, asked for evidence, invited to co-design or authorised to decide. Provide time and access to contribute, and explain how input will be used. Keep a record of what changed and what could not change.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the decisions where affected people can add essential knowledge.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State the level of influence for each decision and who remains accountable.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Choose representative, accessible participation methods.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Protect time and provide the information needed for meaningful contribution.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Report what input changed, what was not adopted and why.</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3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K4.08 | Communication accessibility and understanding check</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Verify that people can access, understand and use the message.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K4.08</x:v>
      </x:c>
      <x:c r="K5" s="24"/>
      <x:c r="L5" s="24"/>
    </x:row>
    <x:row r="6" ht="22" customHeight="1">
      <x:c r="A6" s="4"/>
      <x:c r="B6" s="4"/>
      <x:c r="C6" s="4"/>
      <x:c r="D6" s="4"/>
      <x:c r="E6" s="4"/>
      <x:c r="F6" s="4"/>
      <x:c r="G6" s="4"/>
      <x:c r="H6" s="4"/>
      <x:c r="I6" s="4"/>
      <x:c r="J6" s="4"/>
      <x:c r="K6" s="4"/>
      <x:c r="L6" s="4"/>
    </x:row>
    <x:row r="7" ht="22" customHeight="1">
      <x:c r="A7" s="30" t="str">
        <x:v>MANUAL GUIDE / 128    FORM / 129</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Material and version
What is being tested?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Audience and conditions
Who tests it and where?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Access check
Can people obtain the material when needed?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Understanding question
What do you ask rather than a yes/no check?</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Observed difficulty
What was unclear or unusable?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Revision
What will change?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Retest
What confirms the revision helped?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Ownership
Who keeps the material current?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accessibility and understanding record with evidence of revision.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small usability check is not a representative survey or a language-equivalence study. Use it to improve the material, not rank users.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Reach is not comprehension. Test messages and guides with people using the actual channels and work conditions. Ask them to explain the next step or demonstrate where they would find help. Check translation, reading demand, device access, sensory needs and shift timing. Record what requires revision rather than grading employees.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Select the critical messages, instructions and audiences.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Check channel access and provide equivalent alternatives.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Ask representative users to explain the message in their own words.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Observe whether they can find and use the required information.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Revise the material and repeat the check where misunderstanding could matter.</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E08</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3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K5.01 | Role-based change impact assessment</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Identify what changes in each role before selecting communication, learning or support.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K5.01</x:v>
      </x:c>
      <x:c r="K5" s="24"/>
      <x:c r="L5" s="24"/>
    </x:row>
    <x:row r="6" ht="22" customHeight="1">
      <x:c r="A6" s="4"/>
      <x:c r="B6" s="4"/>
      <x:c r="C6" s="4"/>
      <x:c r="D6" s="4"/>
      <x:c r="E6" s="4"/>
      <x:c r="F6" s="4"/>
      <x:c r="G6" s="4"/>
      <x:c r="H6" s="4"/>
      <x:c r="I6" s="4"/>
      <x:c r="J6" s="4"/>
      <x:c r="K6" s="4"/>
      <x:c r="L6" s="4"/>
    </x:row>
    <x:row r="7" ht="22" customHeight="1">
      <x:c r="A7" s="30" t="str">
        <x:v>MANUAL GUIDE / 134    FORM / 135</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Role and context
Which role and operating conditions are assessed?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Task change
What work changes in practice?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Decision change
What authority or judgement changes?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Tools and information
What new access or information is required?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Relationships and handoffs
Who must work differently with this role?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Workload and access
What extra demand or constraint is expected?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Support action
What response matches the impact?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Verification
How will the action be checked?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role-specific impact record linked to appropriate support.</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infer readiness from an impact rating or treat a numerical impact score as a calibrated risk measure. Record the actual consequence and evidence.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Assess impact at the level of actual work. The same system can create a minor change for one role and a major change for another. Review tasks, decisions, relationships, tools, location, workload and access. Keep impact separate from readiness: a high-impact change may be well supported, while a small change may still depend on a critical missing permission.</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Define the change version, affected role and operating context.</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Compare current and future tasks, decisions, tools and relationships.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Describe the consequences and required support for each difference.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Check impacts with role holders and relevant specialists.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Assign actions, dependencies and evidence that the support is effective.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4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45" hidden="0" customWidth="1"/>
    <x:col min="3" max="3" width="36" hidden="0" customWidth="1"/>
    <x:col min="4" max="4" width="45" hidden="0" customWidth="1"/>
    <x:col min="5" max="5" width="24" hidden="0" customWidth="1"/>
    <x:col min="6" max="6" width="18" hidden="0" customWidth="1"/>
    <x:col min="7" max="7" width="20" hidden="0" customWidth="1"/>
    <x:col min="8" max="8" width="4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K5.02 | Barrier removal and escalation log</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Remove the conditions preventing the required behaviour or operating result.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K5.02</x:v>
      </x:c>
      <x:c r="K5" s="24"/>
      <x:c r="L5" s="24"/>
    </x:row>
    <x:row r="6" ht="22" customHeight="1">
      <x:c r="A6" s="4"/>
      <x:c r="B6" s="4"/>
      <x:c r="C6" s="4"/>
      <x:c r="D6" s="4"/>
      <x:c r="E6" s="4"/>
      <x:c r="F6" s="4"/>
      <x:c r="G6" s="4"/>
      <x:c r="H6" s="4"/>
      <x:c r="I6" s="4"/>
      <x:c r="J6" s="4"/>
      <x:c r="K6" s="4"/>
      <x:c r="L6" s="4"/>
    </x:row>
    <x:row r="7" ht="22" customHeight="1">
      <x:c r="A7" s="30" t="str">
        <x:v>MANUAL GUIDE / 137    FORM / 138</x:v>
      </x:c>
      <x:c r="B7" s="30"/>
      <x:c r="C7" s="30"/>
      <x:c r="D7" s="30"/>
      <x:c r="E7" s="30"/>
      <x:c r="F7" s="30"/>
      <x:c r="G7" s="30" t="str">
        <x:v>LIVE WORKING TOOL</x:v>
      </x:c>
      <x:c r="H7" s="30"/>
      <x:c r="I7" s="30"/>
      <x:c r="J7" s="30"/>
      <x:c r="K7" s="30"/>
      <x:c r="L7" s="30"/>
    </x:row>
    <x:row r="8" ht="24" customHeight="1">
      <x:c r="A8" s="68" t="str">
        <x:f>IFERROR(HYPERLINK("#'K5.02 Barrier log'!A94","OPEN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Barrier reference
Give the barrier a stable identifier.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Blocked work
What cannot be done as intended?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Evidence and consequence
What demonstrates the problem?</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Barrier type
What kind of intervention is needed?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Action and owner
Who can change the condition?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Containment
What happens until the permanent fix works?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Due date and escalation
When must the decision be made?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Closure evidence
What proves the barrier is removed?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barrier log that connects evidence, authority and verified closure.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task marked complete is not proof that the barrier has disappeared. Test the changed condition and record residual risk.</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barrier is a condition that makes the intended work difficult or impossible. It may be a process defect, inaccessible information, missing authority, conflicting incentive, insufficient time or a skill gap. Record the condition in neutral language and assign the owner who can change it. Do not hide structural barriers inside a generic resistance category.</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Describe the blocked task and the consequence for people or service.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Identify the barrier type and the evidence supporting the explanation.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Choose a response that changes the condition, not just the message.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Assign an owner, due date, escalation point and temporary containment.</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Verify closure through the work itself and reopen the issue if it recurs.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LIVE REGISTER / Barrier removal and escalation log</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ID</x:v>
      </x:c>
      <x:c r="B98" s="99" t="str">
        <x:v>Barrier / affected work</x:v>
      </x:c>
      <x:c r="C98" s="99" t="str">
        <x:v>Consequence</x:v>
      </x:c>
      <x:c r="D98" s="99" t="str">
        <x:v>Response / authority needed</x:v>
      </x:c>
      <x:c r="E98" s="99" t="str">
        <x:v>Owner</x:v>
      </x:c>
      <x:c r="F98" s="99" t="str">
        <x:v>Due date</x:v>
      </x:c>
      <x:c r="G98" s="99" t="str">
        <x:v>Status</x:v>
      </x:c>
      <x:c r="H98" s="99" t="str">
        <x:v>Closure evidence</x:v>
      </x:c>
      <x:c r="I98" s="4"/>
      <x:c r="J98" s="4"/>
      <x:c r="K98" s="4"/>
      <x:c r="L98" s="4"/>
    </x:row>
    <x:row r="99" ht="38" customHeight="1">
      <x:c r="A99" s="38"/>
      <x:c r="B99" s="38"/>
      <x:c r="C99" s="38"/>
      <x:c r="D99" s="38"/>
      <x:c r="E99" s="38"/>
      <x:c r="F99" s="38"/>
      <x:c r="G99" s="38"/>
      <x:c r="H99" s="38"/>
      <x:c r="I99" s="4"/>
      <x:c r="J99" s="4"/>
      <x:c r="K99" s="4"/>
      <x:c r="L99" s="4"/>
    </x:row>
    <x:row r="100" ht="38" customHeight="1">
      <x:c r="A100" s="38"/>
      <x:c r="B100" s="38"/>
      <x:c r="C100" s="38"/>
      <x:c r="D100" s="38"/>
      <x:c r="E100" s="38"/>
      <x:c r="F100" s="38"/>
      <x:c r="G100" s="38"/>
      <x:c r="H100" s="38"/>
      <x:c r="I100" s="4"/>
      <x:c r="J100" s="4"/>
      <x:c r="K100" s="4"/>
      <x:c r="L100" s="4"/>
    </x:row>
    <x:row r="101" ht="38" customHeight="1">
      <x:c r="A101" s="38"/>
      <x:c r="B101" s="38"/>
      <x:c r="C101" s="38"/>
      <x:c r="D101" s="38"/>
      <x:c r="E101" s="38"/>
      <x:c r="F101" s="38"/>
      <x:c r="G101" s="38"/>
      <x:c r="H101" s="38"/>
    </x:row>
    <x:row r="102" ht="38" customHeight="1">
      <x:c r="A102" s="38"/>
      <x:c r="B102" s="38"/>
      <x:c r="C102" s="38"/>
      <x:c r="D102" s="38"/>
      <x:c r="E102" s="38"/>
      <x:c r="F102" s="38"/>
      <x:c r="G102" s="38"/>
      <x:c r="H102" s="38"/>
    </x:row>
    <x:row r="103" ht="38" customHeight="1">
      <x:c r="A103" s="38"/>
      <x:c r="B103" s="38"/>
      <x:c r="C103" s="38"/>
      <x:c r="D103" s="38"/>
      <x:c r="E103" s="38"/>
      <x:c r="F103" s="38"/>
      <x:c r="G103" s="38"/>
      <x:c r="H103" s="38"/>
    </x:row>
    <x:row r="104" ht="38" customHeight="1">
      <x:c r="A104" s="38"/>
      <x:c r="B104" s="38"/>
      <x:c r="C104" s="38"/>
      <x:c r="D104" s="38"/>
      <x:c r="E104" s="38"/>
      <x:c r="F104" s="38"/>
      <x:c r="G104" s="38"/>
      <x:c r="H104" s="38"/>
    </x:row>
    <x:row r="105" ht="38" customHeight="1">
      <x:c r="A105" s="38"/>
      <x:c r="B105" s="38"/>
      <x:c r="C105" s="38"/>
      <x:c r="D105" s="38"/>
      <x:c r="E105" s="38"/>
      <x:c r="F105" s="38"/>
      <x:c r="G105" s="38"/>
      <x:c r="H105" s="38"/>
    </x:row>
    <x:row r="106" ht="38" customHeight="1">
      <x:c r="A106" s="38"/>
      <x:c r="B106" s="38"/>
      <x:c r="C106" s="38"/>
      <x:c r="D106" s="38"/>
      <x:c r="E106" s="38"/>
      <x:c r="F106" s="38"/>
      <x:c r="G106" s="38"/>
      <x:c r="H106" s="38"/>
    </x:row>
    <x:row r="107" ht="38" customHeight="1">
      <x:c r="A107" s="38"/>
      <x:c r="B107" s="38"/>
      <x:c r="C107" s="38"/>
      <x:c r="D107" s="38"/>
      <x:c r="E107" s="38"/>
      <x:c r="F107" s="38"/>
      <x:c r="G107" s="38"/>
      <x:c r="H107" s="38"/>
    </x:row>
    <x:row r="108" ht="38" customHeight="1">
      <x:c r="A108" s="38"/>
      <x:c r="B108" s="38"/>
      <x:c r="C108" s="38"/>
      <x:c r="D108" s="38"/>
      <x:c r="E108" s="38"/>
      <x:c r="F108" s="38"/>
      <x:c r="G108" s="38"/>
      <x:c r="H108" s="38"/>
    </x:row>
    <x:row r="109" ht="38" customHeight="1">
      <x:c r="A109" s="38"/>
      <x:c r="B109" s="38"/>
      <x:c r="C109" s="38"/>
      <x:c r="D109" s="38"/>
      <x:c r="E109" s="38"/>
      <x:c r="F109" s="38"/>
      <x:c r="G109" s="38"/>
      <x:c r="H109" s="38"/>
    </x:row>
    <x:row r="110" ht="38" customHeight="1">
      <x:c r="A110" s="38"/>
      <x:c r="B110" s="38"/>
      <x:c r="C110" s="38"/>
      <x:c r="D110" s="38"/>
      <x:c r="E110" s="38"/>
      <x:c r="F110" s="38"/>
      <x:c r="G110" s="38"/>
      <x:c r="H110" s="38"/>
    </x:row>
    <x:row r="111" ht="38" customHeight="1">
      <x:c r="A111" s="38"/>
      <x:c r="B111" s="38"/>
      <x:c r="C111" s="38"/>
      <x:c r="D111" s="38"/>
      <x:c r="E111" s="38"/>
      <x:c r="F111" s="38"/>
      <x:c r="G111" s="38"/>
      <x:c r="H111" s="38"/>
    </x:row>
    <x:row r="112" ht="38" customHeight="1">
      <x:c r="A112" s="38"/>
      <x:c r="B112" s="38"/>
      <x:c r="C112" s="38"/>
      <x:c r="D112" s="38"/>
      <x:c r="E112" s="38"/>
      <x:c r="F112" s="38"/>
      <x:c r="G112" s="38"/>
      <x:c r="H112" s="38"/>
    </x:row>
    <x:row r="113" ht="38" customHeight="1">
      <x:c r="A113" s="38"/>
      <x:c r="B113" s="38"/>
      <x:c r="C113" s="38"/>
      <x:c r="D113" s="38"/>
      <x:c r="E113" s="38"/>
      <x:c r="F113" s="38"/>
      <x:c r="G113" s="38"/>
      <x:c r="H113" s="38"/>
    </x:row>
    <x:row r="114" ht="38" customHeight="1">
      <x:c r="A114" s="38"/>
      <x:c r="B114" s="38"/>
      <x:c r="C114" s="38"/>
      <x:c r="D114" s="38"/>
      <x:c r="E114" s="38"/>
      <x:c r="F114" s="38"/>
      <x:c r="G114" s="38"/>
      <x:c r="H114" s="38"/>
    </x:row>
    <x:row r="115" ht="38" customHeight="1">
      <x:c r="A115" s="38"/>
      <x:c r="B115" s="38"/>
      <x:c r="C115" s="38"/>
      <x:c r="D115" s="38"/>
      <x:c r="E115" s="38"/>
      <x:c r="F115" s="38"/>
      <x:c r="G115" s="38"/>
      <x:c r="H115" s="38"/>
    </x:row>
    <x:row r="116" ht="38" customHeight="1">
      <x:c r="A116" s="38"/>
      <x:c r="B116" s="38"/>
      <x:c r="C116" s="38"/>
      <x:c r="D116" s="38"/>
      <x:c r="E116" s="38"/>
      <x:c r="F116" s="38"/>
      <x:c r="G116" s="38"/>
      <x:c r="H116" s="38"/>
    </x:row>
    <x:row r="117" ht="38" customHeight="1">
      <x:c r="A117" s="38"/>
      <x:c r="B117" s="38"/>
      <x:c r="C117" s="38"/>
      <x:c r="D117" s="38"/>
      <x:c r="E117" s="38"/>
      <x:c r="F117" s="38"/>
      <x:c r="G117" s="38"/>
      <x:c r="H117" s="38"/>
    </x:row>
    <x:row r="118" ht="38" customHeight="1">
      <x:c r="A118" s="38"/>
      <x:c r="B118" s="38"/>
      <x:c r="C118" s="38"/>
      <x:c r="D118" s="38"/>
      <x:c r="E118" s="38"/>
      <x:c r="F118" s="38"/>
      <x:c r="G118" s="38"/>
      <x:c r="H118" s="38"/>
    </x:row>
    <x:row r="119" ht="38" customHeight="1">
      <x:c r="A119" s="38"/>
      <x:c r="B119" s="38"/>
      <x:c r="C119" s="38"/>
      <x:c r="D119" s="38"/>
      <x:c r="E119" s="38"/>
      <x:c r="F119" s="38"/>
      <x:c r="G119" s="38"/>
      <x:c r="H119" s="38"/>
    </x:row>
    <x:row r="120" ht="38" customHeight="1">
      <x:c r="A120" s="38"/>
      <x:c r="B120" s="38"/>
      <x:c r="C120" s="38"/>
      <x:c r="D120" s="38"/>
      <x:c r="E120" s="38"/>
      <x:c r="F120" s="38"/>
      <x:c r="G120" s="38"/>
      <x:c r="H120" s="38"/>
    </x:row>
    <x:row r="121" ht="38" customHeight="1">
      <x:c r="A121" s="38"/>
      <x:c r="B121" s="38"/>
      <x:c r="C121" s="38"/>
      <x:c r="D121" s="38"/>
      <x:c r="E121" s="38"/>
      <x:c r="F121" s="38"/>
      <x:c r="G121" s="38"/>
      <x:c r="H121" s="38"/>
    </x:row>
    <x:row r="122" ht="38" customHeight="1">
      <x:c r="A122" s="38"/>
      <x:c r="B122" s="38"/>
      <x:c r="C122" s="38"/>
      <x:c r="D122" s="38"/>
      <x:c r="E122" s="38"/>
      <x:c r="F122" s="38"/>
      <x:c r="G122" s="38"/>
      <x:c r="H122" s="38"/>
    </x:row>
    <x:row r="123" ht="38" customHeight="1">
      <x:c r="A123" s="38"/>
      <x:c r="B123" s="38"/>
      <x:c r="C123" s="38"/>
      <x:c r="D123" s="38"/>
      <x:c r="E123" s="38"/>
      <x:c r="F123" s="38"/>
      <x:c r="G123" s="38"/>
      <x:c r="H123" s="38"/>
    </x:row>
    <x:row r="124" ht="38" customHeight="1">
      <x:c r="A124" s="38"/>
      <x:c r="B124" s="38"/>
      <x:c r="C124" s="38"/>
      <x:c r="D124" s="38"/>
      <x:c r="E124" s="38"/>
      <x:c r="F124" s="38"/>
      <x:c r="G124" s="38"/>
      <x:c r="H124" s="38"/>
    </x:row>
    <x:row r="125" ht="38" customHeight="1">
      <x:c r="A125" s="38"/>
      <x:c r="B125" s="38"/>
      <x:c r="C125" s="38"/>
      <x:c r="D125" s="38"/>
      <x:c r="E125" s="38"/>
      <x:c r="F125" s="38"/>
      <x:c r="G125" s="38"/>
      <x:c r="H125" s="38"/>
    </x:row>
    <x:row r="126" ht="38" customHeight="1">
      <x:c r="A126" s="38"/>
      <x:c r="B126" s="38"/>
      <x:c r="C126" s="38"/>
      <x:c r="D126" s="38"/>
      <x:c r="E126" s="38"/>
      <x:c r="F126" s="38"/>
      <x:c r="G126" s="38"/>
      <x:c r="H126" s="38"/>
    </x:row>
    <x:row r="127" ht="38" customHeight="1">
      <x:c r="A127" s="38"/>
      <x:c r="B127" s="38"/>
      <x:c r="C127" s="38"/>
      <x:c r="D127" s="38"/>
      <x:c r="E127" s="38"/>
      <x:c r="F127" s="38"/>
      <x:c r="G127" s="38"/>
      <x:c r="H127" s="38"/>
    </x:row>
    <x:row r="128" ht="38" customHeight="1">
      <x:c r="A128" s="38"/>
      <x:c r="B128" s="38"/>
      <x:c r="C128" s="38"/>
      <x:c r="D128" s="38"/>
      <x:c r="E128" s="38"/>
      <x:c r="F128" s="38"/>
      <x:c r="G128" s="38"/>
      <x:c r="H128" s="38"/>
    </x:row>
    <x:row r="129" ht="38" customHeight="1">
      <x:c r="A129" s="4"/>
      <x:c r="B129" s="4"/>
      <x:c r="C129" s="4"/>
      <x:c r="D129" s="4"/>
      <x:c r="E129" s="4"/>
      <x:c r="F129" s="4"/>
      <x:c r="G129" s="4"/>
      <x:c r="H129" s="4"/>
    </x:row>
    <x:row r="130" ht="38" customHeight="1">
      <x:c r="A130" s="4"/>
      <x:c r="B130" s="4"/>
      <x:c r="C130" s="4"/>
      <x:c r="D130" s="4"/>
      <x:c r="E130" s="4"/>
      <x:c r="F130" s="4"/>
      <x:c r="G130" s="4"/>
      <x:c r="H130" s="4"/>
    </x:row>
    <x:row r="131" ht="38" customHeight="1">
      <x:c r="A131" s="4"/>
      <x:c r="B131" s="4"/>
      <x:c r="C131" s="4"/>
      <x:c r="D131" s="4"/>
      <x:c r="E131" s="4"/>
      <x:c r="F131" s="4"/>
      <x:c r="G131" s="4"/>
      <x:c r="H131" s="4"/>
    </x:row>
    <x:row r="132" ht="38" customHeight="1">
      <x:c r="A132" s="4"/>
      <x:c r="B132" s="4"/>
      <x:c r="C132" s="4"/>
      <x:c r="D132" s="4"/>
      <x:c r="E132" s="4"/>
      <x:c r="F132" s="4"/>
      <x:c r="G132" s="4"/>
      <x:c r="H132" s="4"/>
    </x:row>
    <x:row r="133" ht="38" customHeight="1">
      <x:c r="A133" s="4"/>
      <x:c r="B133" s="4"/>
      <x:c r="C133" s="4"/>
      <x:c r="D133" s="4"/>
      <x:c r="E133" s="4"/>
      <x:c r="F133" s="4"/>
      <x:c r="G133" s="4"/>
      <x:c r="H133" s="4"/>
    </x:row>
    <x:row r="134" ht="38" customHeight="1">
      <x:c r="A134" s="4"/>
      <x:c r="B134" s="4"/>
      <x:c r="C134" s="4"/>
      <x:c r="D134" s="4"/>
      <x:c r="E134" s="4"/>
      <x:c r="F134" s="4"/>
      <x:c r="G134" s="4"/>
      <x:c r="H134" s="4"/>
    </x:row>
    <x:row r="135" ht="38" customHeight="1">
      <x:c r="A135" s="4"/>
      <x:c r="B135" s="4"/>
      <x:c r="C135" s="4"/>
      <x:c r="D135" s="4"/>
      <x:c r="E135" s="4"/>
      <x:c r="F135" s="4"/>
      <x:c r="G135" s="4"/>
      <x:c r="H135" s="4"/>
    </x:row>
    <x:row r="136" ht="38" customHeight="1">
      <x:c r="A136" s="4"/>
      <x:c r="B136" s="4"/>
      <x:c r="C136" s="4"/>
      <x:c r="D136" s="4"/>
      <x:c r="E136" s="4"/>
      <x:c r="F136" s="4"/>
      <x:c r="G136" s="4"/>
      <x:c r="H136" s="4"/>
    </x:row>
    <x:row r="137" ht="38" customHeight="1">
      <x:c r="A137" s="4"/>
      <x:c r="B137" s="4"/>
      <x:c r="C137" s="4"/>
      <x:c r="D137" s="4"/>
      <x:c r="E137" s="4"/>
      <x:c r="F137" s="4"/>
      <x:c r="G137" s="4"/>
      <x:c r="H137" s="4"/>
    </x:row>
    <x:row r="138" ht="38" customHeight="1">
      <x:c r="A138" s="4"/>
      <x:c r="B138" s="4"/>
      <x:c r="C138" s="4"/>
      <x:c r="D138" s="4"/>
      <x:c r="E138" s="4"/>
      <x:c r="F138" s="4"/>
      <x:c r="G138" s="4"/>
      <x:c r="H138" s="4"/>
    </x:row>
    <x:row r="139" ht="38" customHeight="1">
      <x:c r="A139" s="4"/>
      <x:c r="B139" s="4"/>
      <x:c r="C139" s="4"/>
      <x:c r="D139" s="4"/>
      <x:c r="E139" s="4"/>
      <x:c r="F139" s="4"/>
      <x:c r="G139" s="4"/>
      <x:c r="H139" s="4"/>
    </x:row>
    <x:row r="140" ht="38" customHeight="1">
      <x:c r="A140" s="4"/>
      <x:c r="B140" s="4"/>
      <x:c r="C140" s="4"/>
      <x:c r="D140" s="4"/>
      <x:c r="E140" s="4"/>
      <x:c r="F140" s="4"/>
      <x:c r="G140" s="4"/>
      <x:c r="H140" s="4"/>
    </x:row>
    <x:row r="141" ht="38" customHeight="1">
      <x:c r="A141" s="4"/>
      <x:c r="B141" s="4"/>
      <x:c r="C141" s="4"/>
      <x:c r="D141" s="4"/>
      <x:c r="E141" s="4"/>
      <x:c r="F141" s="4"/>
      <x:c r="G141" s="4"/>
      <x:c r="H141" s="4"/>
    </x:row>
    <x:row r="142" ht="38" customHeight="1">
      <x:c r="A142" s="4"/>
      <x:c r="B142" s="4"/>
      <x:c r="C142" s="4"/>
      <x:c r="D142" s="4"/>
      <x:c r="E142" s="4"/>
      <x:c r="F142" s="4"/>
      <x:c r="G142" s="4"/>
      <x:c r="H142" s="4"/>
    </x:row>
    <x:row r="143" ht="38" customHeight="1">
      <x:c r="A143" s="4"/>
      <x:c r="B143" s="4"/>
      <x:c r="C143" s="4"/>
      <x:c r="D143" s="4"/>
      <x:c r="E143" s="4"/>
      <x:c r="F143" s="4"/>
      <x:c r="G143" s="4"/>
      <x:c r="H143" s="4"/>
    </x:row>
    <x:row r="144" ht="38" customHeight="1">
      <x:c r="A144" s="4"/>
      <x:c r="B144" s="4"/>
      <x:c r="C144" s="4"/>
      <x:c r="D144" s="4"/>
      <x:c r="E144" s="4"/>
      <x:c r="F144" s="4"/>
      <x:c r="G144" s="4"/>
      <x:c r="H144" s="4"/>
    </x:row>
    <x:row r="145" ht="38" customHeight="1">
      <x:c r="A145" s="4"/>
      <x:c r="B145" s="4"/>
      <x:c r="C145" s="4"/>
      <x:c r="D145" s="4"/>
      <x:c r="E145" s="4"/>
      <x:c r="F145" s="4"/>
      <x:c r="G145" s="4"/>
      <x:c r="H145" s="4"/>
    </x:row>
    <x:row r="146" ht="38" customHeight="1">
      <x:c r="A146" s="4"/>
      <x:c r="B146" s="4"/>
      <x:c r="C146" s="4"/>
      <x:c r="D146" s="4"/>
      <x:c r="E146" s="4"/>
      <x:c r="F146" s="4"/>
      <x:c r="G146" s="4"/>
      <x:c r="H146" s="4"/>
    </x:row>
    <x:row r="147" ht="38" customHeight="1">
      <x:c r="A147" s="4"/>
      <x:c r="B147" s="4"/>
      <x:c r="C147" s="4"/>
      <x:c r="D147" s="4"/>
      <x:c r="E147" s="4"/>
      <x:c r="F147" s="4"/>
      <x:c r="G147" s="4"/>
      <x:c r="H147" s="4"/>
    </x:row>
    <x:row r="148" ht="38" customHeight="1">
      <x:c r="A148" s="4"/>
      <x:c r="B148" s="4"/>
      <x:c r="C148" s="4"/>
      <x:c r="D148" s="4"/>
      <x:c r="E148" s="4"/>
      <x:c r="F148" s="4"/>
      <x:c r="G148" s="4"/>
      <x:c r="H148" s="4"/>
    </x:row>
    <x:row r="149" ht="38" customHeight="1">
      <x:c r="A149" s="4"/>
      <x:c r="B149" s="4"/>
      <x:c r="C149" s="4"/>
      <x:c r="D149" s="4"/>
      <x:c r="E149" s="4"/>
      <x:c r="F149" s="4"/>
      <x:c r="G149" s="4"/>
      <x:c r="H149" s="4"/>
    </x:row>
    <x:row r="150" ht="38" customHeight="1">
      <x:c r="A150" s="4"/>
      <x:c r="B150" s="4"/>
      <x:c r="C150" s="4"/>
      <x:c r="D150" s="4"/>
      <x:c r="E150" s="4"/>
      <x:c r="F150" s="4"/>
      <x:c r="G150" s="4"/>
      <x:c r="H150" s="4"/>
    </x:row>
    <x:row r="151" ht="38" customHeight="1">
      <x:c r="A151" s="4"/>
      <x:c r="B151" s="4"/>
      <x:c r="C151" s="4"/>
      <x:c r="D151" s="4"/>
      <x:c r="E151" s="4"/>
      <x:c r="F151" s="4"/>
      <x:c r="G151" s="4"/>
      <x:c r="H151" s="4"/>
    </x:row>
    <x:row r="152" ht="38" customHeight="1">
      <x:c r="A152" s="4"/>
      <x:c r="B152" s="4"/>
      <x:c r="C152" s="4"/>
      <x:c r="D152" s="4"/>
      <x:c r="E152" s="4"/>
      <x:c r="F152" s="4"/>
      <x:c r="G152" s="4"/>
      <x:c r="H152" s="4"/>
    </x:row>
    <x:row r="153" ht="38" customHeight="1">
      <x:c r="A153" s="4"/>
      <x:c r="B153" s="4"/>
      <x:c r="C153" s="4"/>
      <x:c r="D153" s="4"/>
      <x:c r="E153" s="4"/>
      <x:c r="F153" s="4"/>
      <x:c r="G153" s="4"/>
      <x:c r="H153" s="4"/>
    </x:row>
    <x:row r="154" ht="38" customHeight="1">
      <x:c r="A154" s="4"/>
      <x:c r="B154" s="4"/>
      <x:c r="C154" s="4"/>
      <x:c r="D154" s="4"/>
      <x:c r="E154" s="4"/>
      <x:c r="F154" s="4"/>
      <x:c r="G154" s="4"/>
      <x:c r="H154" s="4"/>
    </x:row>
    <x:row r="155" ht="38" customHeight="1">
      <x:c r="A155" s="4"/>
      <x:c r="B155" s="4"/>
      <x:c r="C155" s="4"/>
      <x:c r="D155" s="4"/>
      <x:c r="E155" s="4"/>
      <x:c r="F155" s="4"/>
      <x:c r="G155" s="4"/>
      <x:c r="H155" s="4"/>
    </x:row>
    <x:row r="156" ht="38" customHeight="1">
      <x:c r="A156" s="4"/>
      <x:c r="B156" s="4"/>
      <x:c r="C156" s="4"/>
      <x:c r="D156" s="4"/>
      <x:c r="E156" s="4"/>
      <x:c r="F156" s="4"/>
      <x:c r="G156" s="4"/>
      <x:c r="H156" s="4"/>
    </x:row>
    <x:row r="157" ht="38" customHeight="1">
      <x:c r="A157" s="4"/>
      <x:c r="B157" s="4"/>
      <x:c r="C157" s="4"/>
      <x:c r="D157" s="4"/>
      <x:c r="E157" s="4"/>
      <x:c r="F157" s="4"/>
      <x:c r="G157" s="4"/>
      <x:c r="H157" s="4"/>
    </x:row>
    <x:row r="158" ht="38" customHeight="1">
      <x:c r="A158" s="4"/>
      <x:c r="B158" s="4"/>
      <x:c r="C158" s="4"/>
      <x:c r="D158" s="4"/>
      <x:c r="E158" s="4"/>
      <x:c r="F158" s="4"/>
      <x:c r="G158" s="4"/>
      <x:c r="H158" s="4"/>
    </x:row>
    <x:row r="159" ht="38" customHeight="1">
      <x:c r="A159" s="4"/>
      <x:c r="B159" s="4"/>
      <x:c r="C159" s="4"/>
      <x:c r="D159" s="4"/>
      <x:c r="E159" s="4"/>
      <x:c r="F159" s="4"/>
      <x:c r="G159" s="4"/>
      <x:c r="H159" s="4"/>
    </x:row>
    <x:row r="160" ht="38" customHeight="1">
      <x:c r="A160" s="4"/>
      <x:c r="B160" s="4"/>
      <x:c r="C160" s="4"/>
      <x:c r="D160" s="4"/>
      <x:c r="E160" s="4"/>
      <x:c r="F160" s="4"/>
      <x:c r="G160" s="4"/>
      <x:c r="H160" s="4"/>
    </x:row>
    <x:row r="161" ht="38" customHeight="1">
      <x:c r="A161" s="4"/>
      <x:c r="B161" s="4"/>
      <x:c r="C161" s="4"/>
      <x:c r="D161" s="4"/>
      <x:c r="E161" s="4"/>
      <x:c r="F161" s="4"/>
      <x:c r="G161" s="4"/>
      <x:c r="H161" s="4"/>
    </x:row>
    <x:row r="162" ht="38" customHeight="1">
      <x:c r="A162" s="4"/>
      <x:c r="B162" s="4"/>
      <x:c r="C162" s="4"/>
      <x:c r="D162" s="4"/>
      <x:c r="E162" s="4"/>
      <x:c r="F162" s="4"/>
      <x:c r="G162" s="4"/>
      <x:c r="H162" s="4"/>
    </x:row>
    <x:row r="163" ht="38" customHeight="1">
      <x:c r="A163" s="4"/>
      <x:c r="B163" s="4"/>
      <x:c r="C163" s="4"/>
      <x:c r="D163" s="4"/>
      <x:c r="E163" s="4"/>
      <x:c r="F163" s="4"/>
      <x:c r="G163" s="4"/>
      <x:c r="H163" s="4"/>
    </x:row>
    <x:row r="164" ht="38" customHeight="1">
      <x:c r="A164" s="4"/>
      <x:c r="B164" s="4"/>
      <x:c r="C164" s="4"/>
      <x:c r="D164" s="4"/>
      <x:c r="E164" s="4"/>
      <x:c r="F164" s="4"/>
      <x:c r="G164" s="4"/>
      <x:c r="H164" s="4"/>
    </x:row>
    <x:row r="165" ht="38" customHeight="1">
      <x:c r="A165" s="4"/>
      <x:c r="B165" s="4"/>
      <x:c r="C165" s="4"/>
      <x:c r="D165" s="4"/>
      <x:c r="E165" s="4"/>
      <x:c r="F165" s="4"/>
      <x:c r="G165" s="4"/>
      <x:c r="H165" s="4"/>
    </x:row>
    <x:row r="166" ht="38" customHeight="1">
      <x:c r="A166" s="4"/>
      <x:c r="B166" s="4"/>
      <x:c r="C166" s="4"/>
      <x:c r="D166" s="4"/>
      <x:c r="E166" s="4"/>
      <x:c r="F166" s="4"/>
      <x:c r="G166" s="4"/>
      <x:c r="H166" s="4"/>
    </x:row>
    <x:row r="167" ht="38" customHeight="1">
      <x:c r="A167" s="4"/>
      <x:c r="B167" s="4"/>
      <x:c r="C167" s="4"/>
      <x:c r="D167" s="4"/>
      <x:c r="E167" s="4"/>
      <x:c r="F167" s="4"/>
      <x:c r="G167" s="4"/>
      <x:c r="H167" s="4"/>
    </x:row>
    <x:row r="168" ht="38" customHeight="1">
      <x:c r="A168" s="4"/>
      <x:c r="B168" s="4"/>
      <x:c r="C168" s="4"/>
      <x:c r="D168" s="4"/>
      <x:c r="E168" s="4"/>
      <x:c r="F168" s="4"/>
      <x:c r="G168" s="4"/>
      <x:c r="H168" s="4"/>
    </x:row>
    <x:row r="169" ht="38" customHeight="1">
      <x:c r="A169" s="4"/>
      <x:c r="B169" s="4"/>
      <x:c r="C169" s="4"/>
      <x:c r="D169" s="4"/>
      <x:c r="E169" s="4"/>
      <x:c r="F169" s="4"/>
      <x:c r="G169" s="4"/>
      <x:c r="H169" s="4"/>
    </x:row>
    <x:row r="170" ht="38" customHeight="1">
      <x:c r="A170" s="4"/>
      <x:c r="B170" s="4"/>
      <x:c r="C170" s="4"/>
      <x:c r="D170" s="4"/>
      <x:c r="E170" s="4"/>
      <x:c r="F170" s="4"/>
      <x:c r="G170" s="4"/>
      <x:c r="H170" s="4"/>
    </x:row>
    <x:row r="171" ht="38" customHeight="1">
      <x:c r="A171" s="4"/>
      <x:c r="B171" s="4"/>
      <x:c r="C171" s="4"/>
      <x:c r="D171" s="4"/>
      <x:c r="E171" s="4"/>
      <x:c r="F171" s="4"/>
      <x:c r="G171" s="4"/>
      <x:c r="H171" s="4"/>
    </x:row>
    <x:row r="172" ht="38" customHeight="1">
      <x:c r="A172" s="4"/>
      <x:c r="B172" s="4"/>
      <x:c r="C172" s="4"/>
      <x:c r="D172" s="4"/>
      <x:c r="E172" s="4"/>
      <x:c r="F172" s="4"/>
      <x:c r="G172" s="4"/>
      <x:c r="H172" s="4"/>
    </x:row>
    <x:row r="173" ht="38" customHeight="1">
      <x:c r="A173" s="4"/>
      <x:c r="B173" s="4"/>
      <x:c r="C173" s="4"/>
      <x:c r="D173" s="4"/>
      <x:c r="E173" s="4"/>
      <x:c r="F173" s="4"/>
      <x:c r="G173" s="4"/>
      <x:c r="H173" s="4"/>
    </x:row>
    <x:row r="174" ht="38" customHeight="1">
      <x:c r="A174" s="4"/>
      <x:c r="B174" s="4"/>
      <x:c r="C174" s="4"/>
      <x:c r="D174" s="4"/>
      <x:c r="E174" s="4"/>
      <x:c r="F174" s="4"/>
      <x:c r="G174" s="4"/>
      <x:c r="H174" s="4"/>
    </x:row>
    <x:row r="175" ht="38" customHeight="1">
      <x:c r="A175" s="4"/>
      <x:c r="B175" s="4"/>
      <x:c r="C175" s="4"/>
      <x:c r="D175" s="4"/>
      <x:c r="E175" s="4"/>
      <x:c r="F175" s="4"/>
      <x:c r="G175" s="4"/>
      <x:c r="H175" s="4"/>
    </x:row>
    <x:row r="176" ht="38" customHeight="1">
      <x:c r="A176" s="4"/>
      <x:c r="B176" s="4"/>
      <x:c r="C176" s="4"/>
      <x:c r="D176" s="4"/>
      <x:c r="E176" s="4"/>
      <x:c r="F176" s="4"/>
      <x:c r="G176" s="4"/>
      <x:c r="H176" s="4"/>
    </x:row>
    <x:row r="177" ht="38" customHeight="1">
      <x:c r="A177" s="4"/>
      <x:c r="B177" s="4"/>
      <x:c r="C177" s="4"/>
      <x:c r="D177" s="4"/>
      <x:c r="E177" s="4"/>
      <x:c r="F177" s="4"/>
      <x:c r="G177" s="4"/>
      <x:c r="H177" s="4"/>
    </x:row>
    <x:row r="178" ht="38" customHeight="1">
      <x:c r="A178" s="4"/>
      <x:c r="B178" s="4"/>
      <x:c r="C178" s="4"/>
      <x:c r="D178" s="4"/>
      <x:c r="E178" s="4"/>
      <x:c r="F178" s="4"/>
      <x:c r="G178" s="4"/>
      <x:c r="H178" s="4"/>
    </x:row>
    <x:row r="179" ht="38" customHeight="1">
      <x:c r="A179" s="4"/>
      <x:c r="B179" s="4"/>
      <x:c r="C179" s="4"/>
      <x:c r="D179" s="4"/>
      <x:c r="E179" s="4"/>
      <x:c r="F179" s="4"/>
      <x:c r="G179" s="4"/>
      <x:c r="H179" s="4"/>
    </x:row>
    <x:row r="180" ht="38" customHeight="1">
      <x:c r="A180" s="4"/>
      <x:c r="B180" s="4"/>
      <x:c r="C180" s="4"/>
      <x:c r="D180" s="4"/>
      <x:c r="E180" s="4"/>
      <x:c r="F180" s="4"/>
      <x:c r="G180" s="4"/>
      <x:c r="H180" s="4"/>
    </x:row>
    <x:row r="181" ht="38" customHeight="1">
      <x:c r="A181" s="4"/>
      <x:c r="B181" s="4"/>
      <x:c r="C181" s="4"/>
      <x:c r="D181" s="4"/>
      <x:c r="E181" s="4"/>
      <x:c r="F181" s="4"/>
      <x:c r="G181" s="4"/>
      <x:c r="H181" s="4"/>
    </x:row>
    <x:row r="182" ht="38" customHeight="1">
      <x:c r="A182" s="4"/>
      <x:c r="B182" s="4"/>
      <x:c r="C182" s="4"/>
      <x:c r="D182" s="4"/>
      <x:c r="E182" s="4"/>
      <x:c r="F182" s="4"/>
      <x:c r="G182" s="4"/>
      <x:c r="H182" s="4"/>
    </x:row>
    <x:row r="183" ht="38" customHeight="1">
      <x:c r="A183" s="4"/>
      <x:c r="B183" s="4"/>
      <x:c r="C183" s="4"/>
      <x:c r="D183" s="4"/>
      <x:c r="E183" s="4"/>
      <x:c r="F183" s="4"/>
      <x:c r="G183" s="4"/>
      <x:c r="H183" s="4"/>
    </x:row>
    <x:row r="184" ht="38" customHeight="1">
      <x:c r="A184" s="4"/>
      <x:c r="B184" s="4"/>
      <x:c r="C184" s="4"/>
      <x:c r="D184" s="4"/>
      <x:c r="E184" s="4"/>
      <x:c r="F184" s="4"/>
      <x:c r="G184" s="4"/>
      <x:c r="H184" s="4"/>
    </x:row>
    <x:row r="185" ht="38" customHeight="1">
      <x:c r="A185" s="4"/>
      <x:c r="B185" s="4"/>
      <x:c r="C185" s="4"/>
      <x:c r="D185" s="4"/>
      <x:c r="E185" s="4"/>
      <x:c r="F185" s="4"/>
      <x:c r="G185" s="4"/>
      <x:c r="H185" s="4"/>
    </x:row>
    <x:row r="186" ht="38" customHeight="1">
      <x:c r="A186" s="4"/>
      <x:c r="B186" s="4"/>
      <x:c r="C186" s="4"/>
      <x:c r="D186" s="4"/>
      <x:c r="E186" s="4"/>
      <x:c r="F186" s="4"/>
      <x:c r="G186" s="4"/>
      <x:c r="H186" s="4"/>
    </x:row>
    <x:row r="187" ht="38" customHeight="1">
      <x:c r="A187" s="4"/>
      <x:c r="B187" s="4"/>
      <x:c r="C187" s="4"/>
      <x:c r="D187" s="4"/>
      <x:c r="E187" s="4"/>
      <x:c r="F187" s="4"/>
      <x:c r="G187" s="4"/>
      <x:c r="H187" s="4"/>
    </x:row>
    <x:row r="188" ht="38" customHeight="1">
      <x:c r="A188" s="4"/>
      <x:c r="B188" s="4"/>
      <x:c r="C188" s="4"/>
      <x:c r="D188" s="4"/>
      <x:c r="E188" s="4"/>
      <x:c r="F188" s="4"/>
      <x:c r="G188" s="4"/>
      <x:c r="H188" s="4"/>
    </x:row>
    <x:row r="189" ht="38" customHeight="1">
      <x:c r="A189" s="4"/>
      <x:c r="B189" s="4"/>
      <x:c r="C189" s="4"/>
      <x:c r="D189" s="4"/>
      <x:c r="E189" s="4"/>
      <x:c r="F189" s="4"/>
      <x:c r="G189" s="4"/>
      <x:c r="H189" s="4"/>
    </x:row>
    <x:row r="190" ht="38" customHeight="1">
      <x:c r="A190" s="4"/>
      <x:c r="B190" s="4"/>
      <x:c r="C190" s="4"/>
      <x:c r="D190" s="4"/>
      <x:c r="E190" s="4"/>
      <x:c r="F190" s="4"/>
      <x:c r="G190" s="4"/>
      <x:c r="H190" s="4"/>
    </x:row>
    <x:row r="191" ht="38" customHeight="1">
      <x:c r="A191" s="4"/>
      <x:c r="B191" s="4"/>
      <x:c r="C191" s="4"/>
      <x:c r="D191" s="4"/>
      <x:c r="E191" s="4"/>
      <x:c r="F191" s="4"/>
      <x:c r="G191" s="4"/>
      <x:c r="H191" s="4"/>
    </x:row>
    <x:row r="192" ht="38" customHeight="1">
      <x:c r="A192" s="4"/>
      <x:c r="B192" s="4"/>
      <x:c r="C192" s="4"/>
      <x:c r="D192" s="4"/>
      <x:c r="E192" s="4"/>
      <x:c r="F192" s="4"/>
      <x:c r="G192" s="4"/>
      <x:c r="H192" s="4"/>
    </x:row>
    <x:row r="193" ht="38" customHeight="1">
      <x:c r="A193" s="4"/>
      <x:c r="B193" s="4"/>
      <x:c r="C193" s="4"/>
      <x:c r="D193" s="4"/>
      <x:c r="E193" s="4"/>
      <x:c r="F193" s="4"/>
      <x:c r="G193" s="4"/>
      <x:c r="H193" s="4"/>
    </x:row>
    <x:row r="194" ht="38" customHeight="1">
      <x:c r="A194" s="4"/>
      <x:c r="B194" s="4"/>
      <x:c r="C194" s="4"/>
      <x:c r="D194" s="4"/>
      <x:c r="E194" s="4"/>
      <x:c r="F194" s="4"/>
      <x:c r="G194" s="4"/>
      <x:c r="H194" s="4"/>
    </x:row>
    <x:row r="195" ht="38" customHeight="1">
      <x:c r="A195" s="4"/>
      <x:c r="B195" s="4"/>
      <x:c r="C195" s="4"/>
      <x:c r="D195" s="4"/>
      <x:c r="E195" s="4"/>
      <x:c r="F195" s="4"/>
      <x:c r="G195" s="4"/>
      <x:c r="H195" s="4"/>
    </x:row>
    <x:row r="196" ht="38" customHeight="1">
      <x:c r="A196" s="4"/>
      <x:c r="B196" s="4"/>
      <x:c r="C196" s="4"/>
      <x:c r="D196" s="4"/>
      <x:c r="E196" s="4"/>
      <x:c r="F196" s="4"/>
      <x:c r="G196" s="4"/>
      <x:c r="H196" s="4"/>
    </x:row>
    <x:row r="197" ht="38" customHeight="1">
      <x:c r="A197" s="4"/>
      <x:c r="B197" s="4"/>
      <x:c r="C197" s="4"/>
      <x:c r="D197" s="4"/>
      <x:c r="E197" s="4"/>
      <x:c r="F197" s="4"/>
      <x:c r="G197" s="4"/>
      <x:c r="H197" s="4"/>
    </x:row>
    <x:row r="198" ht="38" customHeight="1">
      <x:c r="A198" s="4"/>
      <x:c r="B198" s="4"/>
      <x:c r="C198" s="4"/>
      <x:c r="D198" s="4"/>
      <x:c r="E198" s="4"/>
      <x:c r="F198" s="4"/>
      <x:c r="G198" s="4"/>
      <x:c r="H198" s="4"/>
    </x:row>
    <x:row r="199" ht="38" customHeight="1">
      <x:c r="A199" s="4"/>
      <x:c r="B199" s="4"/>
      <x:c r="C199" s="4"/>
      <x:c r="D199" s="4"/>
      <x:c r="E199" s="4"/>
      <x:c r="F199" s="4"/>
      <x:c r="G199" s="4"/>
      <x:c r="H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1">
    <x:dataValidation type="list" sqref="G99:G128">
      <x:formula1>"Not started,In progress,Blocked,Complete,Deferred"</x:formula1>
    </x:dataValidation>
  </x:dataValidations>
  <x:pageMargins left="0.7" right="0.7" top="0.75" bottom="0.75" header="0.3" footer="0.3"/>
</x:worksheet>
</file>

<file path=xl/worksheets/sheet4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42" hidden="0" customWidth="1"/>
    <x:col min="2" max="2" width="22" hidden="0" customWidth="1"/>
    <x:col min="3" max="3" width="80"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K5.03 | Capacity and change-load calculator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Check that implementation work and ordinary service can both be delivered.</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K5.03</x:v>
      </x:c>
      <x:c r="K5" s="24"/>
      <x:c r="L5" s="24"/>
    </x:row>
    <x:row r="6" ht="22" customHeight="1">
      <x:c r="A6" s="4"/>
      <x:c r="B6" s="4"/>
      <x:c r="C6" s="4"/>
      <x:c r="D6" s="4"/>
      <x:c r="E6" s="4"/>
      <x:c r="F6" s="4"/>
      <x:c r="G6" s="4"/>
      <x:c r="H6" s="4"/>
      <x:c r="I6" s="4"/>
      <x:c r="J6" s="4"/>
      <x:c r="K6" s="4"/>
      <x:c r="L6" s="4"/>
    </x:row>
    <x:row r="7" ht="22" customHeight="1">
      <x:c r="A7" s="30" t="str">
        <x:v>MANUAL GUIDE / 140    FORM / 141</x:v>
      </x:c>
      <x:c r="B7" s="30"/>
      <x:c r="C7" s="30"/>
      <x:c r="D7" s="30"/>
      <x:c r="E7" s="30"/>
      <x:c r="F7" s="30"/>
      <x:c r="G7" s="30" t="str">
        <x:v>LIVE WORKING TOOL</x:v>
      </x:c>
      <x:c r="H7" s="30"/>
      <x:c r="I7" s="30"/>
      <x:c r="J7" s="30"/>
      <x:c r="K7" s="30"/>
      <x:c r="L7" s="30"/>
    </x:row>
    <x:row r="8" ht="24" customHeight="1">
      <x:c r="A8" s="68" t="str">
        <x:f>IFERROR(HYPERLINK("#'K5.03 Capacity calculator'!A94","OPEN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Population and period
Which people and time window are included?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Gross available hours
What time is available before commitments?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Ordinary work and absence
What capacity is already committed?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Usable change capacity
What remains for the change?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Change demand
What activities require that time?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Gap and utilisation
What is the resulting position?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Authorised response
What will stop, move or be resourced?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evidence
Who confirms the response is real?</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capacity position with an explicit, authorised response.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Calendar hours are not interchangeable where specialist skill, shift cover or decision authority is missing. Do not convert planned capacity into cash savings.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Capacity is usable time and capability in the relevant period, not a headcount total. Include ordinary service, absence, learning, change tasks and support. Avoid counting the same available hours twice across initiatives. A negative gap requires an authorised trade-off, additional support or a different sequence; it is not solved by asking people to be more committed.</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Choose a defined role group and time period.</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Calculate available hours after ordinary work and unavoidable commitments.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Estimate change demand from activities, people and time per activity.</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Include contingency only where its basis is explicit; do not hide it in every estimate.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Compare demand with capacity and agree a resourced response to any gap.</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CAPACITY CALCULATOR / one defined planning period</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Input / output</x:v>
      </x:c>
      <x:c r="B98" s="99" t="str">
        <x:v>Value</x:v>
      </x:c>
      <x:c r="C98" s="99" t="str">
        <x:v>Definition</x:v>
      </x:c>
      <x:c r="D98" s="4"/>
      <x:c r="E98" s="4"/>
      <x:c r="F98" s="4"/>
      <x:c r="G98" s="4"/>
      <x:c r="H98" s="4"/>
      <x:c r="I98" s="4"/>
      <x:c r="J98" s="4"/>
      <x:c r="K98" s="4"/>
      <x:c r="L98" s="4"/>
    </x:row>
    <x:row r="99" ht="38" customHeight="1">
      <x:c r="A99" s="4" t="str">
        <x:v>People available</x:v>
      </x:c>
      <x:c r="B99" s="38"/>
      <x:c r="C99" s="4" t="str">
        <x:v>Number of competent people in the defined period.</x:v>
      </x:c>
      <x:c r="D99" s="4"/>
      <x:c r="E99" s="4"/>
      <x:c r="F99" s="4"/>
      <x:c r="G99" s="4"/>
      <x:c r="H99" s="4"/>
      <x:c r="I99" s="4"/>
      <x:c r="J99" s="4"/>
      <x:c r="K99" s="4"/>
      <x:c r="L99" s="4"/>
    </x:row>
    <x:row r="100" ht="38" customHeight="1">
      <x:c r="A100" s="4" t="str">
        <x:v>Gross hours per person</x:v>
      </x:c>
      <x:c r="B100" s="38"/>
      <x:c r="C100" s="4" t="str">
        <x:v>Available hours per person over the same period.</x:v>
      </x:c>
      <x:c r="D100" s="4"/>
      <x:c r="E100" s="4"/>
      <x:c r="F100" s="4"/>
      <x:c r="G100" s="4"/>
      <x:c r="H100" s="4"/>
      <x:c r="I100" s="4"/>
      <x:c r="J100" s="4"/>
      <x:c r="K100" s="4"/>
      <x:c r="L100" s="4"/>
    </x:row>
    <x:row r="101" ht="38" customHeight="1">
      <x:c r="A101" s="4" t="str">
        <x:v>Ordinary work / absence hours</x:v>
      </x:c>
      <x:c r="B101" s="38"/>
      <x:c r="C101" s="4" t="str">
        <x:v>Total hours already committed; do not deduct the same time twice.</x:v>
      </x:c>
    </x:row>
    <x:row r="102" ht="38" customHeight="1">
      <x:c r="A102" s="4" t="str">
        <x:v>Practice hours required</x:v>
      </x:c>
      <x:c r="B102" s="38"/>
      <x:c r="C102" s="4" t="str">
        <x:v>Total for the team in the period.</x:v>
      </x:c>
    </x:row>
    <x:row r="103" ht="38" customHeight="1">
      <x:c r="A103" s="4" t="str">
        <x:v>Work trial hours required</x:v>
      </x:c>
      <x:c r="B103" s="38"/>
      <x:c r="C103" s="4" t="str">
        <x:v>Total for the team in the period.</x:v>
      </x:c>
    </x:row>
    <x:row r="104" ht="38" customHeight="1">
      <x:c r="A104" s="4" t="str">
        <x:v>Briefing / preparation hours</x:v>
      </x:c>
      <x:c r="B104" s="38"/>
      <x:c r="C104" s="4" t="str">
        <x:v>Total for the team in the period.</x:v>
      </x:c>
    </x:row>
    <x:row r="105" ht="38" customHeight="1">
      <x:c r="A105" s="4" t="str">
        <x:v>Gross capacity</x:v>
      </x:c>
      <x:c r="B105" s="92" t="str">
        <x:f>IF(COUNT(B99:B100)&lt;2,"",IF(OR(B99&lt;0,B100&lt;0),"",B99*B100))</x:f>
      </x:c>
      <x:c r="C105" s="4" t="str">
        <x:v>People multiplied by hours per person.</x:v>
      </x:c>
    </x:row>
    <x:row r="106" ht="38" customHeight="1">
      <x:c r="A106" s="4" t="str">
        <x:v>Usable capacity</x:v>
      </x:c>
      <x:c r="B106" s="92" t="str">
        <x:f>IF(COUNT(B99:B101)&lt;3,"",IF(OR(B99&lt;0,B100&lt;0,B101&lt;0,B101&gt;B105),"",B105-B101))</x:f>
      </x:c>
      <x:c r="C106" s="4" t="str">
        <x:v>Gross capacity less ordinary work and absence.</x:v>
      </x:c>
    </x:row>
    <x:row r="107" ht="38" customHeight="1">
      <x:c r="A107" s="4" t="str">
        <x:v>Total preparation demand</x:v>
      </x:c>
      <x:c r="B107" s="92" t="str">
        <x:f>IF(COUNT(B102:B104)&lt;3,"",IF(MIN(B102:B104)&lt;0,"",SUM(B102:B104)))</x:f>
      </x:c>
      <x:c r="C107" s="4" t="str">
        <x:v>Practice plus trials plus briefing/preparation.</x:v>
      </x:c>
    </x:row>
    <x:row r="108" ht="38" customHeight="1">
      <x:c r="A108" s="4" t="str">
        <x:v>Capacity gap / surplus</x:v>
      </x:c>
      <x:c r="B108" s="92" t="str">
        <x:f>IF(OR(B106="",B107=""),"",B106-B107)</x:f>
      </x:c>
      <x:c r="C108" s="4" t="str">
        <x:v>Usable capacity minus demand; negative indicates a gap.</x:v>
      </x:c>
    </x:row>
    <x:row r="109" ht="38" customHeight="1">
      <x:c r="A109" s="4" t="str">
        <x:v>Utilisation of usable capacity</x:v>
      </x:c>
      <x:c r="B109" s="112" t="str">
        <x:f>IF(OR(B106="",B107="",B106=0),"",B107/B106)</x:f>
      </x:c>
      <x:c r="C109" s="4" t="str">
        <x:v>Demand divided by usable capacity; undefined when usable capacity is zero.</x:v>
      </x:c>
    </x:row>
    <x:row r="110" ht="38" customHeight="1">
      <x:c r="A110" s="4" t="str">
        <x:v>Input / capacity check</x:v>
      </x:c>
      <x:c r="B110" s="92" t="str">
        <x:f>IF(COUNTA(B99:B104)=0,"Not started",IF(COUNT(B99:B104)&lt;6,"Incomplete / nonnumeric",IF(OR(MIN(B99:B104)&lt;0,MOD(B99,1)&lt;&gt;0,B101&gt;B99*B100),"Check inputs",IF(B106=0,"No usable capacity",IF(B108&lt;0,"Capacity gap - decision required","Review evidence and assumptions")))))</x:f>
        <x:v>Not started</x:v>
      </x:c>
      <x:c r="C110" s="4" t="str">
        <x:v>Resolve invalid inputs or an infeasible plan; no automatic approval.</x:v>
      </x:c>
    </x:row>
    <x:row r="111" ht="38" customHeight="1">
      <x:c r="A111" s="4"/>
      <x:c r="B111" s="4"/>
      <x:c r="C111" s="4"/>
    </x:row>
    <x:row r="112" ht="38" customHeight="1">
      <x:c r="A112" s="4"/>
      <x:c r="B112" s="4"/>
      <x:c r="C112" s="4"/>
    </x:row>
    <x:row r="113" ht="38" customHeight="1">
      <x:c r="A113" s="4"/>
      <x:c r="B113" s="4"/>
      <x:c r="C113" s="4"/>
    </x:row>
    <x:row r="114" ht="32" customHeight="1">
      <x:c r="A114" s="99" t="str">
        <x:v>Capacity measure</x:v>
      </x:c>
      <x:c r="B114" s="99" t="str">
        <x:v>Hours</x:v>
      </x:c>
      <x:c r="C114" s="4"/>
    </x:row>
    <x:row r="115" ht="38" customHeight="1">
      <x:c r="A115" s="4" t="str">
        <x:v>Usable hours</x:v>
      </x:c>
      <x:c r="B115" s="4" t="str">
        <x:f>IF(B106="","",B106)</x:f>
      </x:c>
      <x:c r="C115" s="4"/>
    </x:row>
    <x:row r="116" ht="38" customHeight="1">
      <x:c r="A116" s="4" t="str">
        <x:v>Required hours</x:v>
      </x:c>
      <x:c r="B116" s="4" t="str">
        <x:f>IF(B107="","",B107)</x:f>
      </x:c>
      <x:c r="C116" s="4"/>
    </x:row>
    <x:row r="117" ht="38" customHeight="1">
      <x:c r="A117" s="4"/>
      <x:c r="B117" s="4"/>
      <x:c r="C117" s="4"/>
    </x:row>
    <x:row r="118" ht="38" customHeight="1">
      <x:c r="A118" s="4"/>
      <x:c r="B118" s="4"/>
      <x:c r="C118" s="4"/>
    </x:row>
    <x:row r="119" ht="38" customHeight="1">
      <x:c r="A119" s="4"/>
      <x:c r="B119" s="4"/>
      <x:c r="C119" s="4"/>
    </x:row>
    <x:row r="120" ht="38" customHeight="1">
      <x:c r="A120" s="4"/>
      <x:c r="B120" s="4"/>
      <x:c r="C120" s="4"/>
    </x:row>
    <x:row r="121" ht="38" customHeight="1">
      <x:c r="A121" s="4"/>
      <x:c r="B121" s="4"/>
      <x:c r="C121" s="4"/>
    </x:row>
    <x:row r="122" ht="38" customHeight="1">
      <x:c r="A122" s="4"/>
      <x:c r="B122" s="4"/>
      <x:c r="C122" s="4"/>
    </x:row>
    <x:row r="123" ht="38" customHeight="1">
      <x:c r="A123" s="4"/>
      <x:c r="B123" s="4"/>
      <x:c r="C123" s="4"/>
    </x:row>
    <x:row r="124" ht="38" customHeight="1">
      <x:c r="A124" s="4"/>
      <x:c r="B124" s="4"/>
      <x:c r="C124" s="4"/>
    </x:row>
    <x:row r="125" ht="38" customHeight="1">
      <x:c r="A125" s="4"/>
      <x:c r="B125" s="4"/>
      <x:c r="C125" s="4"/>
    </x:row>
    <x:row r="126" ht="38" customHeight="1">
      <x:c r="A126" s="4"/>
      <x:c r="B126" s="4"/>
      <x:c r="C126" s="4"/>
    </x:row>
    <x:row r="127" ht="38" customHeight="1">
      <x:c r="A127" s="4"/>
      <x:c r="B127" s="4"/>
      <x:c r="C127" s="4"/>
    </x:row>
    <x:row r="128" ht="38" customHeight="1">
      <x:c r="A128" s="4"/>
      <x:c r="B128" s="4"/>
      <x:c r="C128" s="4"/>
    </x:row>
    <x:row r="129" ht="38" customHeight="1">
      <x:c r="A129" s="4"/>
      <x:c r="B129" s="4"/>
      <x:c r="C129" s="4"/>
    </x:row>
    <x:row r="130" ht="38" customHeight="1">
      <x:c r="A130" s="4"/>
      <x:c r="B130" s="4"/>
      <x:c r="C130" s="4"/>
    </x:row>
    <x:row r="131" ht="38" customHeight="1">
      <x:c r="A131" s="4"/>
      <x:c r="B131" s="4"/>
      <x:c r="C131" s="4"/>
    </x:row>
    <x:row r="132" ht="38" customHeight="1">
      <x:c r="A132" s="4"/>
      <x:c r="B132" s="4"/>
      <x:c r="C132" s="4"/>
    </x:row>
    <x:row r="133" ht="38" customHeight="1">
      <x:c r="A133" s="4"/>
      <x:c r="B133" s="4"/>
      <x:c r="C133" s="4"/>
    </x:row>
    <x:row r="134" ht="38" customHeight="1">
      <x:c r="A134" s="4"/>
      <x:c r="B134" s="4"/>
      <x:c r="C134" s="4"/>
    </x:row>
    <x:row r="135" ht="38" customHeight="1">
      <x:c r="A135" s="4"/>
      <x:c r="B135" s="4"/>
      <x:c r="C135" s="4"/>
    </x:row>
    <x:row r="136" ht="38" customHeight="1">
      <x:c r="A136" s="4"/>
      <x:c r="B136" s="4"/>
      <x:c r="C136" s="4"/>
    </x:row>
    <x:row r="137" ht="38" customHeight="1">
      <x:c r="A137" s="4"/>
      <x:c r="B137" s="4"/>
      <x:c r="C137" s="4"/>
    </x:row>
    <x:row r="138" ht="38" customHeight="1">
      <x:c r="A138" s="4"/>
      <x:c r="B138" s="4"/>
      <x:c r="C138" s="4"/>
    </x:row>
    <x:row r="139" ht="38" customHeight="1">
      <x:c r="A139" s="4"/>
      <x:c r="B139" s="4"/>
      <x:c r="C139" s="4"/>
    </x:row>
    <x:row r="140" ht="38" customHeight="1">
      <x:c r="A140" s="4"/>
      <x:c r="B140" s="4"/>
      <x:c r="C140" s="4"/>
    </x:row>
    <x:row r="141" ht="38" customHeight="1">
      <x:c r="A141" s="4"/>
      <x:c r="B141" s="4"/>
      <x:c r="C141" s="4"/>
    </x:row>
    <x:row r="142" ht="38" customHeight="1">
      <x:c r="A142" s="4"/>
      <x:c r="B142" s="4"/>
      <x:c r="C142" s="4"/>
    </x:row>
    <x:row r="143" ht="38" customHeight="1">
      <x:c r="A143" s="4"/>
      <x:c r="B143" s="4"/>
      <x:c r="C143" s="4"/>
    </x:row>
    <x:row r="144" ht="38" customHeight="1">
      <x:c r="A144" s="4"/>
      <x:c r="B144" s="4"/>
      <x:c r="C144" s="4"/>
    </x:row>
    <x:row r="145" ht="38" customHeight="1">
      <x:c r="A145" s="4"/>
      <x:c r="B145" s="4"/>
      <x:c r="C145" s="4"/>
    </x:row>
    <x:row r="146" ht="38" customHeight="1">
      <x:c r="A146" s="4"/>
      <x:c r="B146" s="4"/>
      <x:c r="C146" s="4"/>
    </x:row>
    <x:row r="147" ht="38" customHeight="1">
      <x:c r="A147" s="4"/>
      <x:c r="B147" s="4"/>
      <x:c r="C147" s="4"/>
    </x:row>
    <x:row r="148" ht="38" customHeight="1">
      <x:c r="A148" s="4"/>
      <x:c r="B148" s="4"/>
      <x:c r="C148" s="4"/>
    </x:row>
    <x:row r="149" ht="38" customHeight="1">
      <x:c r="A149" s="4"/>
      <x:c r="B149" s="4"/>
      <x:c r="C149" s="4"/>
    </x:row>
    <x:row r="150" ht="38" customHeight="1">
      <x:c r="A150" s="4"/>
      <x:c r="B150" s="4"/>
      <x:c r="C150" s="4"/>
    </x:row>
    <x:row r="151" ht="38" customHeight="1">
      <x:c r="A151" s="4"/>
      <x:c r="B151" s="4"/>
      <x:c r="C151" s="4"/>
    </x:row>
    <x:row r="152" ht="38" customHeight="1">
      <x:c r="A152" s="4"/>
      <x:c r="B152" s="4"/>
      <x:c r="C152" s="4"/>
    </x:row>
    <x:row r="153" ht="38" customHeight="1">
      <x:c r="A153" s="4"/>
      <x:c r="B153" s="4"/>
      <x:c r="C153" s="4"/>
    </x:row>
    <x:row r="154" ht="38" customHeight="1">
      <x:c r="A154" s="4"/>
      <x:c r="B154" s="4"/>
      <x:c r="C154" s="4"/>
    </x:row>
    <x:row r="155" ht="38" customHeight="1">
      <x:c r="A155" s="4"/>
      <x:c r="B155" s="4"/>
      <x:c r="C155" s="4"/>
    </x:row>
    <x:row r="156" ht="38" customHeight="1">
      <x:c r="A156" s="4"/>
      <x:c r="B156" s="4"/>
      <x:c r="C156" s="4"/>
    </x:row>
    <x:row r="157" ht="38" customHeight="1">
      <x:c r="A157" s="4"/>
      <x:c r="B157" s="4"/>
      <x:c r="C157" s="4"/>
    </x:row>
    <x:row r="158" ht="38" customHeight="1">
      <x:c r="A158" s="4"/>
      <x:c r="B158" s="4"/>
      <x:c r="C158" s="4"/>
    </x:row>
    <x:row r="159" ht="38" customHeight="1">
      <x:c r="A159" s="4"/>
      <x:c r="B159" s="4"/>
      <x:c r="C159" s="4"/>
    </x:row>
    <x:row r="160" ht="38" customHeight="1">
      <x:c r="A160" s="4"/>
      <x:c r="B160" s="4"/>
      <x:c r="C160" s="4"/>
    </x:row>
    <x:row r="161" ht="38" customHeight="1">
      <x:c r="A161" s="4"/>
      <x:c r="B161" s="4"/>
      <x:c r="C161" s="4"/>
    </x:row>
    <x:row r="162" ht="38" customHeight="1">
      <x:c r="A162" s="4"/>
      <x:c r="B162" s="4"/>
      <x:c r="C162" s="4"/>
    </x:row>
    <x:row r="163" ht="38" customHeight="1">
      <x:c r="A163" s="4"/>
      <x:c r="B163" s="4"/>
      <x:c r="C163" s="4"/>
    </x:row>
    <x:row r="164" ht="38" customHeight="1">
      <x:c r="A164" s="4"/>
      <x:c r="B164" s="4"/>
      <x:c r="C164" s="4"/>
    </x:row>
    <x:row r="165" ht="38" customHeight="1">
      <x:c r="A165" s="4"/>
      <x:c r="B165" s="4"/>
      <x:c r="C165" s="4"/>
    </x:row>
    <x:row r="166" ht="38" customHeight="1">
      <x:c r="A166" s="4"/>
      <x:c r="B166" s="4"/>
      <x:c r="C166" s="4"/>
    </x:row>
    <x:row r="167" ht="38" customHeight="1">
      <x:c r="A167" s="4"/>
      <x:c r="B167" s="4"/>
      <x:c r="C167" s="4"/>
    </x:row>
    <x:row r="168" ht="38" customHeight="1">
      <x:c r="A168" s="4"/>
      <x:c r="B168" s="4"/>
      <x:c r="C168" s="4"/>
    </x:row>
    <x:row r="169" ht="38" customHeight="1">
      <x:c r="A169" s="4"/>
      <x:c r="B169" s="4"/>
      <x:c r="C169" s="4"/>
    </x:row>
    <x:row r="170" ht="38" customHeight="1">
      <x:c r="A170" s="4"/>
      <x:c r="B170" s="4"/>
      <x:c r="C170" s="4"/>
    </x:row>
    <x:row r="171" ht="38" customHeight="1">
      <x:c r="A171" s="4"/>
      <x:c r="B171" s="4"/>
      <x:c r="C171" s="4"/>
    </x:row>
    <x:row r="172" ht="38" customHeight="1">
      <x:c r="A172" s="4"/>
      <x:c r="B172" s="4"/>
      <x:c r="C172" s="4"/>
    </x:row>
    <x:row r="173" ht="38" customHeight="1">
      <x:c r="A173" s="4"/>
      <x:c r="B173" s="4"/>
      <x:c r="C173" s="4"/>
    </x:row>
    <x:row r="174" ht="38" customHeight="1">
      <x:c r="A174" s="4"/>
      <x:c r="B174" s="4"/>
      <x:c r="C174" s="4"/>
    </x:row>
    <x:row r="175" ht="38" customHeight="1">
      <x:c r="A175" s="4"/>
      <x:c r="B175" s="4"/>
      <x:c r="C175" s="4"/>
    </x:row>
    <x:row r="176" ht="38" customHeight="1">
      <x:c r="A176" s="4"/>
      <x:c r="B176" s="4"/>
      <x:c r="C176" s="4"/>
    </x:row>
    <x:row r="177" ht="38" customHeight="1">
      <x:c r="A177" s="4"/>
      <x:c r="B177" s="4"/>
      <x:c r="C177" s="4"/>
    </x:row>
    <x:row r="178" ht="38" customHeight="1">
      <x:c r="A178" s="4"/>
      <x:c r="B178" s="4"/>
      <x:c r="C178" s="4"/>
    </x:row>
    <x:row r="179" ht="38" customHeight="1">
      <x:c r="A179" s="4"/>
      <x:c r="B179" s="4"/>
      <x:c r="C179" s="4"/>
    </x:row>
    <x:row r="180" ht="38" customHeight="1">
      <x:c r="A180" s="4"/>
      <x:c r="B180" s="4"/>
      <x:c r="C180" s="4"/>
    </x:row>
    <x:row r="181" ht="38" customHeight="1">
      <x:c r="A181" s="4"/>
      <x:c r="B181" s="4"/>
      <x:c r="C181" s="4"/>
    </x:row>
    <x:row r="182" ht="38" customHeight="1">
      <x:c r="A182" s="4"/>
      <x:c r="B182" s="4"/>
      <x:c r="C182" s="4"/>
    </x:row>
    <x:row r="183" ht="38" customHeight="1">
      <x:c r="A183" s="4"/>
      <x:c r="B183" s="4"/>
      <x:c r="C183" s="4"/>
    </x:row>
    <x:row r="184" ht="38" customHeight="1">
      <x:c r="A184" s="4"/>
      <x:c r="B184" s="4"/>
      <x:c r="C184" s="4"/>
    </x:row>
    <x:row r="185" ht="38" customHeight="1">
      <x:c r="A185" s="4"/>
      <x:c r="B185" s="4"/>
      <x:c r="C185" s="4"/>
    </x:row>
    <x:row r="186" ht="38" customHeight="1">
      <x:c r="A186" s="4"/>
      <x:c r="B186" s="4"/>
      <x:c r="C186" s="4"/>
    </x:row>
    <x:row r="187" ht="38" customHeight="1">
      <x:c r="A187" s="4"/>
      <x:c r="B187" s="4"/>
      <x:c r="C187" s="4"/>
    </x:row>
    <x:row r="188" ht="38" customHeight="1">
      <x:c r="A188" s="4"/>
      <x:c r="B188" s="4"/>
      <x:c r="C188" s="4"/>
    </x:row>
    <x:row r="189" ht="38" customHeight="1">
      <x:c r="A189" s="4"/>
      <x:c r="B189" s="4"/>
      <x:c r="C189" s="4"/>
    </x:row>
    <x:row r="190" ht="38" customHeight="1">
      <x:c r="A190" s="4"/>
      <x:c r="B190" s="4"/>
      <x:c r="C190" s="4"/>
    </x:row>
    <x:row r="191" ht="38" customHeight="1">
      <x:c r="A191" s="4"/>
      <x:c r="B191" s="4"/>
      <x:c r="C191" s="4"/>
    </x:row>
    <x:row r="192" ht="38" customHeight="1">
      <x:c r="A192" s="4"/>
      <x:c r="B192" s="4"/>
      <x:c r="C192" s="4"/>
    </x:row>
    <x:row r="193" ht="38" customHeight="1">
      <x:c r="A193" s="4"/>
      <x:c r="B193" s="4"/>
      <x:c r="C193" s="4"/>
    </x:row>
    <x:row r="194" ht="38" customHeight="1">
      <x:c r="A194" s="4"/>
      <x:c r="B194" s="4"/>
      <x:c r="C194" s="4"/>
    </x:row>
    <x:row r="195" ht="38" customHeight="1">
      <x:c r="A195" s="4"/>
      <x:c r="B195" s="4"/>
      <x:c r="C195" s="4"/>
    </x:row>
    <x:row r="196" ht="38" customHeight="1">
      <x:c r="A196" s="4"/>
      <x:c r="B196" s="4"/>
      <x:c r="C196" s="4"/>
    </x:row>
    <x:row r="197" ht="38" customHeight="1">
      <x:c r="A197" s="4"/>
      <x:c r="B197" s="4"/>
      <x:c r="C197" s="4"/>
    </x:row>
    <x:row r="198" ht="38" customHeight="1">
      <x:c r="A198" s="4"/>
      <x:c r="B198" s="4"/>
      <x:c r="C198" s="4"/>
    </x:row>
    <x:row r="199" ht="38" customHeight="1">
      <x:c r="A199" s="4"/>
      <x:c r="B199" s="4"/>
      <x:c r="C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conditionalFormatting sqref="B108:B108">
    <x:cfRule type="cellIs" dxfId="0" priority="1" operator="lessThan">
      <x:formula>0</x:formula>
    </x:cfRule>
  </x:conditionalFormatting>
  <x:pageMargins left="0.7" right="0.7" top="0.75" bottom="0.75" header="0.3" footer="0.3"/>
  <x:drawing xmlns:r="http://schemas.openxmlformats.org/officeDocument/2006/relationships" r:id="R925fb86020e24114"/>
</x:worksheet>
</file>

<file path=xl/worksheets/sheet4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K5.04 | Capability and supported-practice plan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Build and verify the ability to perform changed work.</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K5.04</x:v>
      </x:c>
      <x:c r="K5" s="24"/>
      <x:c r="L5" s="24"/>
    </x:row>
    <x:row r="6" ht="22" customHeight="1">
      <x:c r="A6" s="4"/>
      <x:c r="B6" s="4"/>
      <x:c r="C6" s="4"/>
      <x:c r="D6" s="4"/>
      <x:c r="E6" s="4"/>
      <x:c r="F6" s="4"/>
      <x:c r="G6" s="4"/>
      <x:c r="H6" s="4"/>
      <x:c r="I6" s="4"/>
      <x:c r="J6" s="4"/>
      <x:c r="K6" s="4"/>
      <x:c r="L6" s="4"/>
    </x:row>
    <x:row r="7" ht="22" customHeight="1">
      <x:c r="A7" s="30" t="str">
        <x:v>MANUAL GUIDE / 143    FORM / 144</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Role and task
What must the person be able to do?</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Expected standard
What does acceptable performance look like?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Learning input
What knowledge or explanation is needed?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Practice design
How will the task be rehearsed?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Support conditions
What help is available during practice and operation?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Evidence
What observation demonstrates capability?</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Remaining gap
What still needs support?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Follow-up
Who provides support and when is it reviewed?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task-based learning and practice record with clear support needs.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No universal pass mark is implied. Set task-specific standards with the accountable owner, and use appropriately governed assessment for any employment decision.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Distinguish knowing the process from being able to use it under realistic conditions. Identify critical tasks, the expected standard, supported practice and evidence of application. Training attendance may be useful administrative information, but it does not establish capability. Keep developmental practice separate from formal employment assessment.</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the changed tasks and identify those with material consequences.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Define observable performance and the support available in normal work.</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Provide instruction, practice, feedback and a chance to retry.</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Observe representative routine and exception tasks.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Record remaining support needs and the evidence required before wider use.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 E06</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4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K5.05 | Support, exceptions and fallback design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Ensure people can recover when the normal route does not work.</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K5.05</x:v>
      </x:c>
      <x:c r="K5" s="24"/>
      <x:c r="L5" s="24"/>
    </x:row>
    <x:row r="6" ht="22" customHeight="1">
      <x:c r="A6" s="4"/>
      <x:c r="B6" s="4"/>
      <x:c r="C6" s="4"/>
      <x:c r="D6" s="4"/>
      <x:c r="E6" s="4"/>
      <x:c r="F6" s="4"/>
      <x:c r="G6" s="4"/>
      <x:c r="H6" s="4"/>
      <x:c r="I6" s="4"/>
      <x:c r="J6" s="4"/>
      <x:c r="K6" s="4"/>
      <x:c r="L6" s="4"/>
    </x:row>
    <x:row r="7" ht="22" customHeight="1">
      <x:c r="A7" s="30" t="str">
        <x:v>MANUAL GUIDE / 146    FORM / 147</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Support need
What problem must the route handle?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First contact
Where does the person obtain help?</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Specialist escalation
Who resolves a problem beyond first-line authority?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Response expectation
What does the user receive and when?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Fallback
What happens if the main tool is unavailable?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Stop condition
What requires a pause or escalation?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Test evidence
How has the route been checked?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Owner and expiry
Who maintains or retires the temporary route?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tested support and recovery route with clear ownership.</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Fallback must be approved for the actual data and service context. Do not create an uncontrolled spreadsheet containing sensitive employee information.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New processes need credible help routes, especially during the transition. Define support hours, ownership, response expectations, escalation and fallback. Test the route from the user's position, including outside the project team's normal working pattern. A fallback should preserve service and information integrity rather than create an invisible second process.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Identify likely failure points and consequential exceptions.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Name the first support contact, specialist route and accountable owner.</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Define response, escalation and fallback conditions.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Test access and resolution using representative work scenarios.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Record ownership, review dates and when temporary arrangements will end.</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4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K5.06 | Concern and resistance conversation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Understand what a concern means before choosing a response.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K5.06</x:v>
      </x:c>
      <x:c r="K5" s="24"/>
      <x:c r="L5" s="24"/>
    </x:row>
    <x:row r="6" ht="22" customHeight="1">
      <x:c r="A6" s="4"/>
      <x:c r="B6" s="4"/>
      <x:c r="C6" s="4"/>
      <x:c r="D6" s="4"/>
      <x:c r="E6" s="4"/>
      <x:c r="F6" s="4"/>
      <x:c r="G6" s="4"/>
      <x:c r="H6" s="4"/>
      <x:c r="I6" s="4"/>
      <x:c r="J6" s="4"/>
      <x:c r="K6" s="4"/>
      <x:c r="L6" s="4"/>
    </x:row>
    <x:row r="7" ht="22" customHeight="1">
      <x:c r="A7" s="30" t="str">
        <x:v>MANUAL GUIDE / 149    FORM / 150</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Concern in their words
What is the person worried about?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Concrete example
What experience supports the concern?</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Underlying condition
What needs investigation?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Legitimate loss or interest
What matters to the person?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Available response
What can be changed or supported?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Boundary
What cannot be promised in this conversation?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Action and owner
What happens next?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Follow-up
How will the conversation be closed?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specific issue-to-action record that respects the person and the work.</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pathologise disagreement, use private disclosures as leverage or treat a developmental conversation as a substitute for a formal grievance or safeguarding route.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person can understand the change and still have a legitimate objection, a practical barrier or a loss that deserves attention. Use a private conversation to explore the issue without demanding enthusiasm. Distinguish the content of the concern from how it is expressed. The goal is a workable next step, not a label or a confession of resistance.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Ask the person to describe the concern and a concrete example.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Reflect the meaning and check that you understood it accurately.</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Explore design, fairness, capability, capacity, trust and personal impact separately.</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Identify what is open to change, what requires another decision and what support is available.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a next action, owner and follow-up without promising what you cannot authorise.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4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5" hidden="0" customWidth="1"/>
    <x:col min="2" max="2" width="45" hidden="0" customWidth="1"/>
    <x:col min="3" max="3" width="55" hidden="0" customWidth="1"/>
    <x:col min="4" max="4" width="20" hidden="0" customWidth="1"/>
    <x:col min="5" max="5" width="50" hidden="0" customWidth="1"/>
    <x:col min="6" max="6" width="30"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K5.07 | Operational readiness decision gate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Authorise only the scope that current evidence can support.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K5.07</x:v>
      </x:c>
      <x:c r="K5" s="24"/>
      <x:c r="L5" s="24"/>
    </x:row>
    <x:row r="6" ht="22" customHeight="1">
      <x:c r="A6" s="4"/>
      <x:c r="B6" s="4"/>
      <x:c r="C6" s="4"/>
      <x:c r="D6" s="4"/>
      <x:c r="E6" s="4"/>
      <x:c r="F6" s="4"/>
      <x:c r="G6" s="4"/>
      <x:c r="H6" s="4"/>
      <x:c r="I6" s="4"/>
      <x:c r="J6" s="4"/>
      <x:c r="K6" s="4"/>
      <x:c r="L6" s="4"/>
    </x:row>
    <x:row r="7" ht="22" customHeight="1">
      <x:c r="A7" s="30" t="str">
        <x:v>MANUAL GUIDE / 152    FORM / 153</x:v>
      </x:c>
      <x:c r="B7" s="30"/>
      <x:c r="C7" s="30"/>
      <x:c r="D7" s="30"/>
      <x:c r="E7" s="30"/>
      <x:c r="F7" s="30"/>
      <x:c r="G7" s="30" t="str">
        <x:v>LIVE WORKING TOOL</x:v>
      </x:c>
      <x:c r="H7" s="30"/>
      <x:c r="I7" s="30"/>
      <x:c r="J7" s="30"/>
      <x:c r="K7" s="30"/>
      <x:c r="L7" s="30"/>
    </x:row>
    <x:row r="8" ht="24" customHeight="1">
      <x:c r="A8" s="68" t="str">
        <x:f>IFERROR(HYPERLINK("#'K5.07 Readiness gate'!A94","OPEN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Decision scope
What exactly is being authorised?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Critical population
Are materially different users and work patterns covered?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Operational readiness
Can the process, access, data and fallback work?</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Capacity
Is usable time and support confirmed?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Sponsorship
Have necessary authority and priority decisions been made?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Capability
Can required role holders perform the work with planned support?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Decision and conditions
What does the evidence permit now?</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Owner and review
Who verifies closure and signs the decision?</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scope-specific decision with explicit conditions and evidence.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This is a governance checklist, not a validated readiness test. Conditional approval must state containment, monitoring, authority and expiry; it must not hide a critical failure.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Readiness is a decision about specific work under specific conditions. Use the five executive gates from the supplied 4C readiness framework as separate questions: Critical population, Operational readiness, Capacity, Sponsorship and Capability. Define closure evidence before the meeting. A favourable survey average cannot compensate for a failed critical condition.</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Define the exact scope, population, change version and decision date.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Specify the evidence and verifier for each required condition.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Review actual evidence, distinguishing missing information from a demonstrated failure.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Resolve, contain or narrow the scope of any critical gap; record the authorising owner.</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Document proceed, conditional proceed, pause or redesign and the next review.</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FIVE READINESS GATES / evidence status, not automatic approval</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Gate</x:v>
      </x:c>
      <x:c r="B98" s="99" t="str">
        <x:v>Condition / scope</x:v>
      </x:c>
      <x:c r="C98" s="99" t="str">
        <x:v>Evidence and verifier</x:v>
      </x:c>
      <x:c r="D98" s="99" t="str">
        <x:v>Status</x:v>
      </x:c>
      <x:c r="E98" s="99" t="str">
        <x:v>Residual risk / containment</x:v>
      </x:c>
      <x:c r="F98" s="99" t="str">
        <x:v>Owner / review</x:v>
      </x:c>
      <x:c r="G98" s="4"/>
      <x:c r="H98" s="4"/>
      <x:c r="I98" s="4"/>
      <x:c r="J98" s="4"/>
      <x:c r="K98" s="4"/>
      <x:c r="L98" s="4"/>
    </x:row>
    <x:row r="99" ht="38" customHeight="1">
      <x:c r="A99" s="4" t="str">
        <x:v>Critical population</x:v>
      </x:c>
      <x:c r="B99" s="38"/>
      <x:c r="C99" s="38"/>
      <x:c r="D99" s="38"/>
      <x:c r="E99" s="38"/>
      <x:c r="F99" s="38"/>
      <x:c r="G99" s="4"/>
      <x:c r="H99" s="4"/>
      <x:c r="I99" s="4"/>
      <x:c r="J99" s="4"/>
      <x:c r="K99" s="4"/>
      <x:c r="L99" s="4"/>
    </x:row>
    <x:row r="100" ht="38" customHeight="1">
      <x:c r="A100" s="4" t="str">
        <x:v>Operational readiness</x:v>
      </x:c>
      <x:c r="B100" s="38"/>
      <x:c r="C100" s="38"/>
      <x:c r="D100" s="38"/>
      <x:c r="E100" s="38"/>
      <x:c r="F100" s="38"/>
      <x:c r="G100" s="4"/>
      <x:c r="H100" s="4"/>
      <x:c r="I100" s="4"/>
      <x:c r="J100" s="4"/>
      <x:c r="K100" s="4"/>
      <x:c r="L100" s="4"/>
    </x:row>
    <x:row r="101" ht="38" customHeight="1">
      <x:c r="A101" s="4" t="str">
        <x:v>Capacity</x:v>
      </x:c>
      <x:c r="B101" s="38"/>
      <x:c r="C101" s="38"/>
      <x:c r="D101" s="38"/>
      <x:c r="E101" s="38"/>
      <x:c r="F101" s="38"/>
    </x:row>
    <x:row r="102" ht="38" customHeight="1">
      <x:c r="A102" s="4" t="str">
        <x:v>Sponsorship</x:v>
      </x:c>
      <x:c r="B102" s="38"/>
      <x:c r="C102" s="38"/>
      <x:c r="D102" s="38"/>
      <x:c r="E102" s="38"/>
      <x:c r="F102" s="38"/>
    </x:row>
    <x:row r="103" ht="38" customHeight="1">
      <x:c r="A103" s="4" t="str">
        <x:v>Capability</x:v>
      </x:c>
      <x:c r="B103" s="38"/>
      <x:c r="C103" s="38"/>
      <x:c r="D103" s="38"/>
      <x:c r="E103" s="38"/>
      <x:c r="F103" s="38"/>
    </x:row>
    <x:row r="104" ht="38" customHeight="1">
      <x:c r="A104" s="4"/>
      <x:c r="B104" s="4"/>
      <x:c r="C104" s="4"/>
      <x:c r="D104" s="4"/>
      <x:c r="E104" s="4"/>
      <x:c r="F104" s="4"/>
    </x:row>
    <x:row r="105" ht="38" customHeight="1">
      <x:c r="A105" s="4" t="str">
        <x:v>Evidence status</x:v>
      </x:c>
      <x:c r="B105" s="4" t="str">
        <x:f>IF(COUNTA(D99:D103)=0,"Not started",IF(COUNTIF(D99:D103,"Not met")&gt;0,"Unmet gate - resolve or change scope",IF(COUNTIF(D99:D103,"Met")&lt;5,"Assessment incomplete","Evidence recorded - authorised decision still required")))</x:f>
        <x:v>Not started</x:v>
      </x:c>
      <x:c r="C105" s="4"/>
      <x:c r="D105" s="4"/>
      <x:c r="E105" s="4"/>
      <x:c r="F105" s="4"/>
    </x:row>
    <x:row r="106" ht="38" customHeight="1">
      <x:c r="A106" s="4" t="str">
        <x:v>Authorised decision</x:v>
      </x:c>
      <x:c r="B106" s="38"/>
      <x:c r="C106" s="38"/>
      <x:c r="D106" s="38"/>
      <x:c r="E106" s="38"/>
      <x:c r="F106" s="38"/>
    </x:row>
    <x:row r="107" ht="38" customHeight="1">
      <x:c r="A107" s="4" t="str">
        <x:v>Decision-maker / date</x:v>
      </x:c>
      <x:c r="B107" s="38"/>
      <x:c r="C107" s="38"/>
      <x:c r="D107" s="38"/>
      <x:c r="E107" s="38"/>
      <x:c r="F107" s="38"/>
    </x:row>
    <x:row r="108" ht="38" customHeight="1">
      <x:c r="A108" s="4"/>
      <x:c r="B108" s="4"/>
      <x:c r="C108" s="4"/>
      <x:c r="D108" s="4"/>
      <x:c r="E108" s="4"/>
      <x:c r="F108" s="4"/>
    </x:row>
    <x:row r="109" ht="38" customHeight="1">
      <x:c r="A109" s="4"/>
      <x:c r="B109" s="4"/>
      <x:c r="C109" s="4"/>
      <x:c r="D109" s="4"/>
      <x:c r="E109" s="4"/>
      <x:c r="F109" s="4"/>
    </x:row>
    <x:row r="110" ht="38" customHeight="1">
      <x:c r="A110" s="4"/>
      <x:c r="B110" s="4"/>
      <x:c r="C110" s="4"/>
      <x:c r="D110" s="4"/>
      <x:c r="E110" s="4"/>
      <x:c r="F110" s="4"/>
    </x:row>
    <x:row r="111" ht="38" customHeight="1">
      <x:c r="A111" s="4"/>
      <x:c r="B111" s="4"/>
      <x:c r="C111" s="4"/>
      <x:c r="D111" s="4"/>
      <x:c r="E111" s="4"/>
      <x:c r="F111" s="4"/>
    </x:row>
    <x:row r="112" ht="38" customHeight="1">
      <x:c r="A112" s="4"/>
      <x:c r="B112" s="4"/>
      <x:c r="C112" s="4"/>
      <x:c r="D112" s="4"/>
      <x:c r="E112" s="4"/>
      <x:c r="F112" s="4"/>
    </x:row>
    <x:row r="113" ht="38" customHeight="1">
      <x:c r="A113" s="4"/>
      <x:c r="B113" s="4"/>
      <x:c r="C113" s="4"/>
      <x:c r="D113" s="4"/>
      <x:c r="E113" s="4"/>
      <x:c r="F113" s="4"/>
    </x:row>
    <x:row r="114" ht="38" customHeight="1">
      <x:c r="A114" s="4"/>
      <x:c r="B114" s="4"/>
      <x:c r="C114" s="4"/>
      <x:c r="D114" s="4"/>
      <x:c r="E114" s="4"/>
      <x:c r="F114" s="4"/>
    </x:row>
    <x:row r="115" ht="38" customHeight="1">
      <x:c r="A115" s="4"/>
      <x:c r="B115" s="4"/>
      <x:c r="C115" s="4"/>
      <x:c r="D115" s="4"/>
      <x:c r="E115" s="4"/>
      <x:c r="F115" s="4"/>
    </x:row>
    <x:row r="116" ht="38" customHeight="1">
      <x:c r="A116" s="4"/>
      <x:c r="B116" s="4"/>
      <x:c r="C116" s="4"/>
      <x:c r="D116" s="4"/>
      <x:c r="E116" s="4"/>
      <x:c r="F116" s="4"/>
    </x:row>
    <x:row r="117" ht="38" customHeight="1">
      <x:c r="A117" s="4"/>
      <x:c r="B117" s="4"/>
      <x:c r="C117" s="4"/>
      <x:c r="D117" s="4"/>
      <x:c r="E117" s="4"/>
      <x:c r="F117" s="4"/>
    </x:row>
    <x:row r="118" ht="38" customHeight="1">
      <x:c r="A118" s="4"/>
      <x:c r="B118" s="4"/>
      <x:c r="C118" s="4"/>
      <x:c r="D118" s="4"/>
      <x:c r="E118" s="4"/>
      <x:c r="F118" s="4"/>
    </x:row>
    <x:row r="119" ht="38" customHeight="1">
      <x:c r="A119" s="4"/>
      <x:c r="B119" s="4"/>
      <x:c r="C119" s="4"/>
      <x:c r="D119" s="4"/>
      <x:c r="E119" s="4"/>
      <x:c r="F119" s="4"/>
    </x:row>
    <x:row r="120" ht="38" customHeight="1">
      <x:c r="A120" s="4"/>
      <x:c r="B120" s="4"/>
      <x:c r="C120" s="4"/>
      <x:c r="D120" s="4"/>
      <x:c r="E120" s="4"/>
      <x:c r="F120" s="4"/>
    </x:row>
    <x:row r="121" ht="38" customHeight="1">
      <x:c r="A121" s="4"/>
      <x:c r="B121" s="4"/>
      <x:c r="C121" s="4"/>
      <x:c r="D121" s="4"/>
      <x:c r="E121" s="4"/>
      <x:c r="F121" s="4"/>
    </x:row>
    <x:row r="122" ht="38" customHeight="1">
      <x:c r="A122" s="4"/>
      <x:c r="B122" s="4"/>
      <x:c r="C122" s="4"/>
      <x:c r="D122" s="4"/>
      <x:c r="E122" s="4"/>
      <x:c r="F122" s="4"/>
    </x:row>
    <x:row r="123" ht="38" customHeight="1">
      <x:c r="A123" s="4"/>
      <x:c r="B123" s="4"/>
      <x:c r="C123" s="4"/>
      <x:c r="D123" s="4"/>
      <x:c r="E123" s="4"/>
      <x:c r="F123" s="4"/>
    </x:row>
    <x:row r="124" ht="38" customHeight="1">
      <x:c r="A124" s="4"/>
      <x:c r="B124" s="4"/>
      <x:c r="C124" s="4"/>
      <x:c r="D124" s="4"/>
      <x:c r="E124" s="4"/>
      <x:c r="F124" s="4"/>
    </x:row>
    <x:row r="125" ht="38" customHeight="1">
      <x:c r="A125" s="4"/>
      <x:c r="B125" s="4"/>
      <x:c r="C125" s="4"/>
      <x:c r="D125" s="4"/>
      <x:c r="E125" s="4"/>
      <x:c r="F125" s="4"/>
    </x:row>
    <x:row r="126" ht="38" customHeight="1">
      <x:c r="A126" s="4"/>
      <x:c r="B126" s="4"/>
      <x:c r="C126" s="4"/>
      <x:c r="D126" s="4"/>
      <x:c r="E126" s="4"/>
      <x:c r="F126" s="4"/>
    </x:row>
    <x:row r="127" ht="38" customHeight="1">
      <x:c r="A127" s="4"/>
      <x:c r="B127" s="4"/>
      <x:c r="C127" s="4"/>
      <x:c r="D127" s="4"/>
      <x:c r="E127" s="4"/>
      <x:c r="F127" s="4"/>
    </x:row>
    <x:row r="128" ht="38" customHeight="1">
      <x:c r="A128" s="4"/>
      <x:c r="B128" s="4"/>
      <x:c r="C128" s="4"/>
      <x:c r="D128" s="4"/>
      <x:c r="E128" s="4"/>
      <x:c r="F128" s="4"/>
    </x:row>
    <x:row r="129" ht="38" customHeight="1">
      <x:c r="A129" s="4"/>
      <x:c r="B129" s="4"/>
      <x:c r="C129" s="4"/>
      <x:c r="D129" s="4"/>
      <x:c r="E129" s="4"/>
      <x:c r="F129" s="4"/>
    </x:row>
    <x:row r="130" ht="38" customHeight="1">
      <x:c r="A130" s="4"/>
      <x:c r="B130" s="4"/>
      <x:c r="C130" s="4"/>
      <x:c r="D130" s="4"/>
      <x:c r="E130" s="4"/>
      <x:c r="F130" s="4"/>
    </x:row>
    <x:row r="131" ht="38" customHeight="1">
      <x:c r="A131" s="4"/>
      <x:c r="B131" s="4"/>
      <x:c r="C131" s="4"/>
      <x:c r="D131" s="4"/>
      <x:c r="E131" s="4"/>
      <x:c r="F131" s="4"/>
    </x:row>
    <x:row r="132" ht="38" customHeight="1">
      <x:c r="A132" s="4"/>
      <x:c r="B132" s="4"/>
      <x:c r="C132" s="4"/>
      <x:c r="D132" s="4"/>
      <x:c r="E132" s="4"/>
      <x:c r="F132" s="4"/>
    </x:row>
    <x:row r="133" ht="38" customHeight="1">
      <x:c r="A133" s="4"/>
      <x:c r="B133" s="4"/>
      <x:c r="C133" s="4"/>
      <x:c r="D133" s="4"/>
      <x:c r="E133" s="4"/>
      <x:c r="F133" s="4"/>
    </x:row>
    <x:row r="134" ht="38" customHeight="1">
      <x:c r="A134" s="4"/>
      <x:c r="B134" s="4"/>
      <x:c r="C134" s="4"/>
      <x:c r="D134" s="4"/>
      <x:c r="E134" s="4"/>
      <x:c r="F134" s="4"/>
    </x:row>
    <x:row r="135" ht="38" customHeight="1">
      <x:c r="A135" s="4"/>
      <x:c r="B135" s="4"/>
      <x:c r="C135" s="4"/>
      <x:c r="D135" s="4"/>
      <x:c r="E135" s="4"/>
      <x:c r="F135" s="4"/>
    </x:row>
    <x:row r="136" ht="38" customHeight="1">
      <x:c r="A136" s="4"/>
      <x:c r="B136" s="4"/>
      <x:c r="C136" s="4"/>
      <x:c r="D136" s="4"/>
      <x:c r="E136" s="4"/>
      <x:c r="F136" s="4"/>
    </x:row>
    <x:row r="137" ht="38" customHeight="1">
      <x:c r="A137" s="4"/>
      <x:c r="B137" s="4"/>
      <x:c r="C137" s="4"/>
      <x:c r="D137" s="4"/>
      <x:c r="E137" s="4"/>
      <x:c r="F137" s="4"/>
    </x:row>
    <x:row r="138" ht="38" customHeight="1">
      <x:c r="A138" s="4"/>
      <x:c r="B138" s="4"/>
      <x:c r="C138" s="4"/>
      <x:c r="D138" s="4"/>
      <x:c r="E138" s="4"/>
      <x:c r="F138" s="4"/>
    </x:row>
    <x:row r="139" ht="38" customHeight="1">
      <x:c r="A139" s="4"/>
      <x:c r="B139" s="4"/>
      <x:c r="C139" s="4"/>
      <x:c r="D139" s="4"/>
      <x:c r="E139" s="4"/>
      <x:c r="F139" s="4"/>
    </x:row>
    <x:row r="140" ht="38" customHeight="1">
      <x:c r="A140" s="4"/>
      <x:c r="B140" s="4"/>
      <x:c r="C140" s="4"/>
      <x:c r="D140" s="4"/>
      <x:c r="E140" s="4"/>
      <x:c r="F140" s="4"/>
    </x:row>
    <x:row r="141" ht="38" customHeight="1">
      <x:c r="A141" s="4"/>
      <x:c r="B141" s="4"/>
      <x:c r="C141" s="4"/>
      <x:c r="D141" s="4"/>
      <x:c r="E141" s="4"/>
      <x:c r="F141" s="4"/>
    </x:row>
    <x:row r="142" ht="38" customHeight="1">
      <x:c r="A142" s="4"/>
      <x:c r="B142" s="4"/>
      <x:c r="C142" s="4"/>
      <x:c r="D142" s="4"/>
      <x:c r="E142" s="4"/>
      <x:c r="F142" s="4"/>
    </x:row>
    <x:row r="143" ht="38" customHeight="1">
      <x:c r="A143" s="4"/>
      <x:c r="B143" s="4"/>
      <x:c r="C143" s="4"/>
      <x:c r="D143" s="4"/>
      <x:c r="E143" s="4"/>
      <x:c r="F143" s="4"/>
    </x:row>
    <x:row r="144" ht="38" customHeight="1">
      <x:c r="A144" s="4"/>
      <x:c r="B144" s="4"/>
      <x:c r="C144" s="4"/>
      <x:c r="D144" s="4"/>
      <x:c r="E144" s="4"/>
      <x:c r="F144" s="4"/>
    </x:row>
    <x:row r="145" ht="38" customHeight="1">
      <x:c r="A145" s="4"/>
      <x:c r="B145" s="4"/>
      <x:c r="C145" s="4"/>
      <x:c r="D145" s="4"/>
      <x:c r="E145" s="4"/>
      <x:c r="F145" s="4"/>
    </x:row>
    <x:row r="146" ht="38" customHeight="1">
      <x:c r="A146" s="4"/>
      <x:c r="B146" s="4"/>
      <x:c r="C146" s="4"/>
      <x:c r="D146" s="4"/>
      <x:c r="E146" s="4"/>
      <x:c r="F146" s="4"/>
    </x:row>
    <x:row r="147" ht="38" customHeight="1">
      <x:c r="A147" s="4"/>
      <x:c r="B147" s="4"/>
      <x:c r="C147" s="4"/>
      <x:c r="D147" s="4"/>
      <x:c r="E147" s="4"/>
      <x:c r="F147" s="4"/>
    </x:row>
    <x:row r="148" ht="38" customHeight="1">
      <x:c r="A148" s="4"/>
      <x:c r="B148" s="4"/>
      <x:c r="C148" s="4"/>
      <x:c r="D148" s="4"/>
      <x:c r="E148" s="4"/>
      <x:c r="F148" s="4"/>
    </x:row>
    <x:row r="149" ht="38" customHeight="1">
      <x:c r="A149" s="4"/>
      <x:c r="B149" s="4"/>
      <x:c r="C149" s="4"/>
      <x:c r="D149" s="4"/>
      <x:c r="E149" s="4"/>
      <x:c r="F149" s="4"/>
    </x:row>
    <x:row r="150" ht="38" customHeight="1">
      <x:c r="A150" s="4"/>
      <x:c r="B150" s="4"/>
      <x:c r="C150" s="4"/>
      <x:c r="D150" s="4"/>
      <x:c r="E150" s="4"/>
      <x:c r="F150" s="4"/>
    </x:row>
    <x:row r="151" ht="38" customHeight="1">
      <x:c r="A151" s="4"/>
      <x:c r="B151" s="4"/>
      <x:c r="C151" s="4"/>
      <x:c r="D151" s="4"/>
      <x:c r="E151" s="4"/>
      <x:c r="F151" s="4"/>
    </x:row>
    <x:row r="152" ht="38" customHeight="1">
      <x:c r="A152" s="4"/>
      <x:c r="B152" s="4"/>
      <x:c r="C152" s="4"/>
      <x:c r="D152" s="4"/>
      <x:c r="E152" s="4"/>
      <x:c r="F152" s="4"/>
    </x:row>
    <x:row r="153" ht="38" customHeight="1">
      <x:c r="A153" s="4"/>
      <x:c r="B153" s="4"/>
      <x:c r="C153" s="4"/>
      <x:c r="D153" s="4"/>
      <x:c r="E153" s="4"/>
      <x:c r="F153" s="4"/>
    </x:row>
    <x:row r="154" ht="38" customHeight="1">
      <x:c r="A154" s="4"/>
      <x:c r="B154" s="4"/>
      <x:c r="C154" s="4"/>
      <x:c r="D154" s="4"/>
      <x:c r="E154" s="4"/>
      <x:c r="F154" s="4"/>
    </x:row>
    <x:row r="155" ht="38" customHeight="1">
      <x:c r="A155" s="4"/>
      <x:c r="B155" s="4"/>
      <x:c r="C155" s="4"/>
      <x:c r="D155" s="4"/>
      <x:c r="E155" s="4"/>
      <x:c r="F155" s="4"/>
    </x:row>
    <x:row r="156" ht="38" customHeight="1">
      <x:c r="A156" s="4"/>
      <x:c r="B156" s="4"/>
      <x:c r="C156" s="4"/>
      <x:c r="D156" s="4"/>
      <x:c r="E156" s="4"/>
      <x:c r="F156" s="4"/>
    </x:row>
    <x:row r="157" ht="38" customHeight="1">
      <x:c r="A157" s="4"/>
      <x:c r="B157" s="4"/>
      <x:c r="C157" s="4"/>
      <x:c r="D157" s="4"/>
      <x:c r="E157" s="4"/>
      <x:c r="F157" s="4"/>
    </x:row>
    <x:row r="158" ht="38" customHeight="1">
      <x:c r="A158" s="4"/>
      <x:c r="B158" s="4"/>
      <x:c r="C158" s="4"/>
      <x:c r="D158" s="4"/>
      <x:c r="E158" s="4"/>
      <x:c r="F158" s="4"/>
    </x:row>
    <x:row r="159" ht="38" customHeight="1">
      <x:c r="A159" s="4"/>
      <x:c r="B159" s="4"/>
      <x:c r="C159" s="4"/>
      <x:c r="D159" s="4"/>
      <x:c r="E159" s="4"/>
      <x:c r="F159" s="4"/>
    </x:row>
    <x:row r="160" ht="38" customHeight="1">
      <x:c r="A160" s="4"/>
      <x:c r="B160" s="4"/>
      <x:c r="C160" s="4"/>
      <x:c r="D160" s="4"/>
      <x:c r="E160" s="4"/>
      <x:c r="F160" s="4"/>
    </x:row>
    <x:row r="161" ht="38" customHeight="1">
      <x:c r="A161" s="4"/>
      <x:c r="B161" s="4"/>
      <x:c r="C161" s="4"/>
      <x:c r="D161" s="4"/>
      <x:c r="E161" s="4"/>
      <x:c r="F161" s="4"/>
    </x:row>
    <x:row r="162" ht="38" customHeight="1">
      <x:c r="A162" s="4"/>
      <x:c r="B162" s="4"/>
      <x:c r="C162" s="4"/>
      <x:c r="D162" s="4"/>
      <x:c r="E162" s="4"/>
      <x:c r="F162" s="4"/>
    </x:row>
    <x:row r="163" ht="38" customHeight="1">
      <x:c r="A163" s="4"/>
      <x:c r="B163" s="4"/>
      <x:c r="C163" s="4"/>
      <x:c r="D163" s="4"/>
      <x:c r="E163" s="4"/>
      <x:c r="F163" s="4"/>
    </x:row>
    <x:row r="164" ht="38" customHeight="1">
      <x:c r="A164" s="4"/>
      <x:c r="B164" s="4"/>
      <x:c r="C164" s="4"/>
      <x:c r="D164" s="4"/>
      <x:c r="E164" s="4"/>
      <x:c r="F164" s="4"/>
    </x:row>
    <x:row r="165" ht="38" customHeight="1">
      <x:c r="A165" s="4"/>
      <x:c r="B165" s="4"/>
      <x:c r="C165" s="4"/>
      <x:c r="D165" s="4"/>
      <x:c r="E165" s="4"/>
      <x:c r="F165" s="4"/>
    </x:row>
    <x:row r="166" ht="38" customHeight="1">
      <x:c r="A166" s="4"/>
      <x:c r="B166" s="4"/>
      <x:c r="C166" s="4"/>
      <x:c r="D166" s="4"/>
      <x:c r="E166" s="4"/>
      <x:c r="F166" s="4"/>
    </x:row>
    <x:row r="167" ht="38" customHeight="1">
      <x:c r="A167" s="4"/>
      <x:c r="B167" s="4"/>
      <x:c r="C167" s="4"/>
      <x:c r="D167" s="4"/>
      <x:c r="E167" s="4"/>
      <x:c r="F167" s="4"/>
    </x:row>
    <x:row r="168" ht="38" customHeight="1">
      <x:c r="A168" s="4"/>
      <x:c r="B168" s="4"/>
      <x:c r="C168" s="4"/>
      <x:c r="D168" s="4"/>
      <x:c r="E168" s="4"/>
      <x:c r="F168" s="4"/>
    </x:row>
    <x:row r="169" ht="38" customHeight="1">
      <x:c r="A169" s="4"/>
      <x:c r="B169" s="4"/>
      <x:c r="C169" s="4"/>
      <x:c r="D169" s="4"/>
      <x:c r="E169" s="4"/>
      <x:c r="F169" s="4"/>
    </x:row>
    <x:row r="170" ht="38" customHeight="1">
      <x:c r="A170" s="4"/>
      <x:c r="B170" s="4"/>
      <x:c r="C170" s="4"/>
      <x:c r="D170" s="4"/>
      <x:c r="E170" s="4"/>
      <x:c r="F170" s="4"/>
    </x:row>
    <x:row r="171" ht="38" customHeight="1">
      <x:c r="A171" s="4"/>
      <x:c r="B171" s="4"/>
      <x:c r="C171" s="4"/>
      <x:c r="D171" s="4"/>
      <x:c r="E171" s="4"/>
      <x:c r="F171" s="4"/>
    </x:row>
    <x:row r="172" ht="38" customHeight="1">
      <x:c r="A172" s="4"/>
      <x:c r="B172" s="4"/>
      <x:c r="C172" s="4"/>
      <x:c r="D172" s="4"/>
      <x:c r="E172" s="4"/>
      <x:c r="F172" s="4"/>
    </x:row>
    <x:row r="173" ht="38" customHeight="1">
      <x:c r="A173" s="4"/>
      <x:c r="B173" s="4"/>
      <x:c r="C173" s="4"/>
      <x:c r="D173" s="4"/>
      <x:c r="E173" s="4"/>
      <x:c r="F173" s="4"/>
    </x:row>
    <x:row r="174" ht="38" customHeight="1">
      <x:c r="A174" s="4"/>
      <x:c r="B174" s="4"/>
      <x:c r="C174" s="4"/>
      <x:c r="D174" s="4"/>
      <x:c r="E174" s="4"/>
      <x:c r="F174" s="4"/>
    </x:row>
    <x:row r="175" ht="38" customHeight="1">
      <x:c r="A175" s="4"/>
      <x:c r="B175" s="4"/>
      <x:c r="C175" s="4"/>
      <x:c r="D175" s="4"/>
      <x:c r="E175" s="4"/>
      <x:c r="F175" s="4"/>
    </x:row>
    <x:row r="176" ht="38" customHeight="1">
      <x:c r="A176" s="4"/>
      <x:c r="B176" s="4"/>
      <x:c r="C176" s="4"/>
      <x:c r="D176" s="4"/>
      <x:c r="E176" s="4"/>
      <x:c r="F176" s="4"/>
    </x:row>
    <x:row r="177" ht="38" customHeight="1">
      <x:c r="A177" s="4"/>
      <x:c r="B177" s="4"/>
      <x:c r="C177" s="4"/>
      <x:c r="D177" s="4"/>
      <x:c r="E177" s="4"/>
      <x:c r="F177" s="4"/>
    </x:row>
    <x:row r="178" ht="38" customHeight="1">
      <x:c r="A178" s="4"/>
      <x:c r="B178" s="4"/>
      <x:c r="C178" s="4"/>
      <x:c r="D178" s="4"/>
      <x:c r="E178" s="4"/>
      <x:c r="F178" s="4"/>
    </x:row>
    <x:row r="179" ht="38" customHeight="1">
      <x:c r="A179" s="4"/>
      <x:c r="B179" s="4"/>
      <x:c r="C179" s="4"/>
      <x:c r="D179" s="4"/>
      <x:c r="E179" s="4"/>
      <x:c r="F179" s="4"/>
    </x:row>
    <x:row r="180" ht="38" customHeight="1">
      <x:c r="A180" s="4"/>
      <x:c r="B180" s="4"/>
      <x:c r="C180" s="4"/>
      <x:c r="D180" s="4"/>
      <x:c r="E180" s="4"/>
      <x:c r="F180" s="4"/>
    </x:row>
    <x:row r="181" ht="38" customHeight="1">
      <x:c r="A181" s="4"/>
      <x:c r="B181" s="4"/>
      <x:c r="C181" s="4"/>
      <x:c r="D181" s="4"/>
      <x:c r="E181" s="4"/>
      <x:c r="F181" s="4"/>
    </x:row>
    <x:row r="182" ht="38" customHeight="1">
      <x:c r="A182" s="4"/>
      <x:c r="B182" s="4"/>
      <x:c r="C182" s="4"/>
      <x:c r="D182" s="4"/>
      <x:c r="E182" s="4"/>
      <x:c r="F182" s="4"/>
    </x:row>
    <x:row r="183" ht="38" customHeight="1">
      <x:c r="A183" s="4"/>
      <x:c r="B183" s="4"/>
      <x:c r="C183" s="4"/>
      <x:c r="D183" s="4"/>
      <x:c r="E183" s="4"/>
      <x:c r="F183" s="4"/>
    </x:row>
    <x:row r="184" ht="38" customHeight="1">
      <x:c r="A184" s="4"/>
      <x:c r="B184" s="4"/>
      <x:c r="C184" s="4"/>
      <x:c r="D184" s="4"/>
      <x:c r="E184" s="4"/>
      <x:c r="F184" s="4"/>
    </x:row>
    <x:row r="185" ht="38" customHeight="1">
      <x:c r="A185" s="4"/>
      <x:c r="B185" s="4"/>
      <x:c r="C185" s="4"/>
      <x:c r="D185" s="4"/>
      <x:c r="E185" s="4"/>
      <x:c r="F185" s="4"/>
    </x:row>
    <x:row r="186" ht="38" customHeight="1">
      <x:c r="A186" s="4"/>
      <x:c r="B186" s="4"/>
      <x:c r="C186" s="4"/>
      <x:c r="D186" s="4"/>
      <x:c r="E186" s="4"/>
      <x:c r="F186" s="4"/>
    </x:row>
    <x:row r="187" ht="38" customHeight="1">
      <x:c r="A187" s="4"/>
      <x:c r="B187" s="4"/>
      <x:c r="C187" s="4"/>
      <x:c r="D187" s="4"/>
      <x:c r="E187" s="4"/>
      <x:c r="F187" s="4"/>
    </x:row>
    <x:row r="188" ht="38" customHeight="1">
      <x:c r="A188" s="4"/>
      <x:c r="B188" s="4"/>
      <x:c r="C188" s="4"/>
      <x:c r="D188" s="4"/>
      <x:c r="E188" s="4"/>
      <x:c r="F188" s="4"/>
    </x:row>
    <x:row r="189" ht="38" customHeight="1">
      <x:c r="A189" s="4"/>
      <x:c r="B189" s="4"/>
      <x:c r="C189" s="4"/>
      <x:c r="D189" s="4"/>
      <x:c r="E189" s="4"/>
      <x:c r="F189" s="4"/>
    </x:row>
    <x:row r="190" ht="38" customHeight="1">
      <x:c r="A190" s="4"/>
      <x:c r="B190" s="4"/>
      <x:c r="C190" s="4"/>
      <x:c r="D190" s="4"/>
      <x:c r="E190" s="4"/>
      <x:c r="F190" s="4"/>
    </x:row>
    <x:row r="191" ht="38" customHeight="1">
      <x:c r="A191" s="4"/>
      <x:c r="B191" s="4"/>
      <x:c r="C191" s="4"/>
      <x:c r="D191" s="4"/>
      <x:c r="E191" s="4"/>
      <x:c r="F191" s="4"/>
    </x:row>
    <x:row r="192" ht="38" customHeight="1">
      <x:c r="A192" s="4"/>
      <x:c r="B192" s="4"/>
      <x:c r="C192" s="4"/>
      <x:c r="D192" s="4"/>
      <x:c r="E192" s="4"/>
      <x:c r="F192" s="4"/>
    </x:row>
    <x:row r="193" ht="38" customHeight="1">
      <x:c r="A193" s="4"/>
      <x:c r="B193" s="4"/>
      <x:c r="C193" s="4"/>
      <x:c r="D193" s="4"/>
      <x:c r="E193" s="4"/>
      <x:c r="F193" s="4"/>
    </x:row>
    <x:row r="194" ht="38" customHeight="1">
      <x:c r="A194" s="4"/>
      <x:c r="B194" s="4"/>
      <x:c r="C194" s="4"/>
      <x:c r="D194" s="4"/>
      <x:c r="E194" s="4"/>
      <x:c r="F194" s="4"/>
    </x:row>
    <x:row r="195" ht="38" customHeight="1">
      <x:c r="A195" s="4"/>
      <x:c r="B195" s="4"/>
      <x:c r="C195" s="4"/>
      <x:c r="D195" s="4"/>
      <x:c r="E195" s="4"/>
      <x:c r="F195" s="4"/>
    </x:row>
    <x:row r="196" ht="38" customHeight="1">
      <x:c r="A196" s="4"/>
      <x:c r="B196" s="4"/>
      <x:c r="C196" s="4"/>
      <x:c r="D196" s="4"/>
      <x:c r="E196" s="4"/>
      <x:c r="F196" s="4"/>
    </x:row>
    <x:row r="197" ht="38" customHeight="1">
      <x:c r="A197" s="4"/>
      <x:c r="B197" s="4"/>
      <x:c r="C197" s="4"/>
      <x:c r="D197" s="4"/>
      <x:c r="E197" s="4"/>
      <x:c r="F197" s="4"/>
    </x:row>
    <x:row r="198" ht="38" customHeight="1">
      <x:c r="A198" s="4"/>
      <x:c r="B198" s="4"/>
      <x:c r="C198" s="4"/>
      <x:c r="D198" s="4"/>
      <x:c r="E198" s="4"/>
      <x:c r="F198" s="4"/>
    </x:row>
    <x:row r="199" ht="38" customHeight="1">
      <x:c r="A199" s="4"/>
      <x:c r="B199" s="4"/>
      <x:c r="C199" s="4"/>
      <x:c r="D199" s="4"/>
      <x:c r="E199" s="4"/>
      <x:c r="F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2">
    <x:dataValidation type="list" sqref="D99:D103">
      <x:formula1>"Met,Not met,Not assessed"</x:formula1>
    </x:dataValidation>
    <x:dataValidation type="list" sqref="B106">
      <x:formula1>"Proceed,Conditional proceed,Pause,Redesign,Not decided"</x:formula1>
    </x:dataValidation>
  </x:dataValidations>
  <x:pageMargins left="0.7" right="0.7" top="0.75" bottom="0.75" header="0.3" footer="0.3"/>
</x:worksheet>
</file>

<file path=xl/worksheets/sheet4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K5.08 | Pilot safeguards and learning contract</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Create a bounded test that can teach the team without exposing people to avoidable harm.</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K5.08</x:v>
      </x:c>
      <x:c r="K5" s="24"/>
      <x:c r="L5" s="24"/>
    </x:row>
    <x:row r="6" ht="22" customHeight="1">
      <x:c r="A6" s="4"/>
      <x:c r="B6" s="4"/>
      <x:c r="C6" s="4"/>
      <x:c r="D6" s="4"/>
      <x:c r="E6" s="4"/>
      <x:c r="F6" s="4"/>
      <x:c r="G6" s="4"/>
      <x:c r="H6" s="4"/>
      <x:c r="I6" s="4"/>
      <x:c r="J6" s="4"/>
      <x:c r="K6" s="4"/>
      <x:c r="L6" s="4"/>
    </x:row>
    <x:row r="7" ht="22" customHeight="1">
      <x:c r="A7" s="30" t="str">
        <x:v>MANUAL GUIDE / 155    FORM / 156</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Learning question
What uncertainty is the pilot designed to resolve?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Prediction
What result is expected before data are collected?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Scope
Who and what are included?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Measures
What will be observed?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Safeguards
What must remain protected?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Stop and fallback
What requires a pause and how is service maintained?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Support and authority
Who can intervene or stop the test?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Learning review
What decision follows the test?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safe, informative test with an agreed learning decision.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The example thresholds are local fictional design choices, not general standards. Small pilot results do not establish causal effectiveness or readiness for every context.</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pilot is a designed learning activity, not an unannounced full launch. Define the question, prediction, scope, measures, safeguards, fallback and decision criteria before starting. Include what will happen if the prediction is wrong. Make participation and data handling appropriate to the actual organisational context.</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State the question and prediction in terms of changed work and outcomes.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Choose a bounded but informative scope and identify what it does not represent.</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Agree measures, quality checks and adverse-effect monitoring.</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Define stop conditions, fallback, support and responsible decision makers.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Schedule the learning review and the decision about the next test.</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 E09</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4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K6.01 | Short-term win opportunity screen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Choose early improvements that matter and can be verified.</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K6.01</x:v>
      </x:c>
      <x:c r="K5" s="24"/>
      <x:c r="L5" s="24"/>
    </x:row>
    <x:row r="6" ht="22" customHeight="1">
      <x:c r="A6" s="4"/>
      <x:c r="B6" s="4"/>
      <x:c r="C6" s="4"/>
      <x:c r="D6" s="4"/>
      <x:c r="E6" s="4"/>
      <x:c r="F6" s="4"/>
      <x:c r="G6" s="4"/>
      <x:c r="H6" s="4"/>
      <x:c r="I6" s="4"/>
      <x:c r="J6" s="4"/>
      <x:c r="K6" s="4"/>
      <x:c r="L6" s="4"/>
    </x:row>
    <x:row r="7" ht="22" customHeight="1">
      <x:c r="A7" s="30" t="str">
        <x:v>MANUAL GUIDE / 161    FORM / 162</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Candidate improvement
What useful result could be achieved soon?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Connection to vision
How does it support the intended future?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User value
Who benefits and how?</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Feasibility
Can the team influence it within the test window?</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Evidence
How will improvement be verified?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Safeguard
What must not worsen?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Owner and horizon
Who delivers and reviews it?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Selection decision
Why this opportunity rather than another?</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selected early improvement with a defensible evidence requirement.</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quick win is not necessarily a fast event. Avoid choosing metrics that reward exclusion, premature closure or displacement of work to another team.</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short-term win should improve something useful, be visible to relevant people and have a credible connection to the change. Avoid selecting only easy tasks or flattering metrics. Check whether the win teaches the team something important and whether it creates a burden elsewhere. Include a quality or access safeguard.</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candidate improvements linked to the vision and current barriers.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Check value, feasibility, visibility, evidence and adverse effects.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Exclude activities that merely signal completion without an outcome.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Choose a bounded opportunity with a named owner and a realistic horizon.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Define the evidence required before calling it a win.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4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K6.02 | Short-term win charter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Define the result, owner and verification before the team starts.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K6.02</x:v>
      </x:c>
      <x:c r="K5" s="24"/>
      <x:c r="L5" s="24"/>
    </x:row>
    <x:row r="6" ht="22" customHeight="1">
      <x:c r="A6" s="4"/>
      <x:c r="B6" s="4"/>
      <x:c r="C6" s="4"/>
      <x:c r="D6" s="4"/>
      <x:c r="E6" s="4"/>
      <x:c r="F6" s="4"/>
      <x:c r="G6" s="4"/>
      <x:c r="H6" s="4"/>
      <x:c r="I6" s="4"/>
      <x:c r="J6" s="4"/>
      <x:c r="K6" s="4"/>
      <x:c r="L6" s="4"/>
    </x:row>
    <x:row r="7" ht="22" customHeight="1">
      <x:c r="A7" s="30" t="str">
        <x:v>MANUAL GUIDE / 164    FORM / 165</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Win statement
What result would count as useful progress?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Baseline
What is the starting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Target and period
What local target and window are agreed?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Intervention
What changes are being tested?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Resources
What support is committed?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Safeguards
What must not deteriorate?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Verification
Who checks the result?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Decision after review
What happened in the first test?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bounded win charter and an honest result decision.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redefine the target after seeing the data without retaining the original prediction and explaining the change.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win charter keeps the improvement small enough to deliver and specific enough to evaluate. State the baseline, target, time window, population, actions and safeguards. Agree who verifies the result independently of the person delivering it where practicable. Keep a failed prediction visible; it may produce useful learning.</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Describe the outcome and the eligible population.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Confirm the baseline, target and measurement definition.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Specify the actions and resources the team controls.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Agree safeguards, verification and the review date.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Record the result honestly and choose the next action.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4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K6.03 | Change measurement dictionary</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Define measures so that the same number means the same thing over time.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K6.03</x:v>
      </x:c>
      <x:c r="K5" s="24"/>
      <x:c r="L5" s="24"/>
    </x:row>
    <x:row r="6" ht="22" customHeight="1">
      <x:c r="A6" s="4"/>
      <x:c r="B6" s="4"/>
      <x:c r="C6" s="4"/>
      <x:c r="D6" s="4"/>
      <x:c r="E6" s="4"/>
      <x:c r="F6" s="4"/>
      <x:c r="G6" s="4"/>
      <x:c r="H6" s="4"/>
      <x:c r="I6" s="4"/>
      <x:c r="J6" s="4"/>
      <x:c r="K6" s="4"/>
      <x:c r="L6" s="4"/>
    </x:row>
    <x:row r="7" ht="22" customHeight="1">
      <x:c r="A7" s="30" t="str">
        <x:v>MANUAL GUIDE / 167    FORM / 168</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Measure
What is being measured and in what unit?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Numerator
Which cases count as a successful event?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Denominator
Which cases are included?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Exclusions
What is excluded and why?</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Source and quality
Where does the data come from and how is it checked?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Reporting and comparator
What period and baseline are used?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Balancing measure
What could improve the number for the wrong reason?</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Owner and decision
Who acts on the measure?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measurement definition that supports reproducible reporting.</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Percentages without denominators are easy to misread. Do not interpret a better rate as causal proof or as evidence that every subgroup improved.</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For each measure, specify the construct, unit, numerator, denominator, source, period, exclusions and owner. Include outcome, process and balancing measures. Do not combine percentages with different denominators or compare unlike case mixes without explanation. A measure should support a decision, not exist merely because the system can produce it.</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Name the decision and the outcome the measure informs.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Write an operational definition with inclusion and exclusion rules.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Identify the data source, collection method and quality checks.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Set the reporting period, comparator and owner.</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the measure for gaming, unintended effects and changes in meaning.</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5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5" hidden="0" customWidth="1"/>
    <x:col min="2" max="2" width="18" hidden="0" customWidth="1"/>
    <x:col min="3" max="3" width="18" hidden="0" customWidth="1"/>
    <x:col min="4" max="4" width="20" hidden="0" customWidth="1"/>
    <x:col min="5" max="5" width="18" hidden="0" customWidth="1"/>
    <x:col min="6" max="6" width="16" hidden="0" customWidth="1"/>
    <x:col min="7" max="7" width="16" hidden="0" customWidth="1"/>
    <x:col min="8" max="8" width="16" hidden="0" customWidth="1"/>
    <x:col min="9" max="9" width="30" hidden="0" customWidth="1"/>
    <x:col min="10" max="10" width="60" hidden="0" customWidth="1"/>
    <x:col min="11" max="11" width="12" hidden="0" customWidth="1"/>
    <x:col min="12" max="12" width="12" hidden="0" customWidth="1"/>
  </x:cols>
  <x:sheetData>
    <x:row r="1" ht="22" customHeight="1">
      <x:c r="A1" s="12" t="str">
        <x:v>HR DELIVERY  |  K6.04 | Pilot result and prediction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Compare what happened with what was expected and investigate the difference.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K6.04</x:v>
      </x:c>
      <x:c r="K5" s="24"/>
      <x:c r="L5" s="24"/>
    </x:row>
    <x:row r="6" ht="22" customHeight="1">
      <x:c r="A6" s="4"/>
      <x:c r="B6" s="4"/>
      <x:c r="C6" s="4"/>
      <x:c r="D6" s="4"/>
      <x:c r="E6" s="4"/>
      <x:c r="F6" s="4"/>
      <x:c r="G6" s="4"/>
      <x:c r="H6" s="4"/>
      <x:c r="I6" s="4"/>
      <x:c r="J6" s="4"/>
      <x:c r="K6" s="4"/>
      <x:c r="L6" s="4"/>
    </x:row>
    <x:row r="7" ht="22" customHeight="1">
      <x:c r="A7" s="30" t="str">
        <x:v>MANUAL GUIDE / 170    FORM / 171</x:v>
      </x:c>
      <x:c r="B7" s="30"/>
      <x:c r="C7" s="30"/>
      <x:c r="D7" s="30"/>
      <x:c r="E7" s="30"/>
      <x:c r="F7" s="30"/>
      <x:c r="G7" s="30" t="str">
        <x:v>LIVE WORKING TOOL</x:v>
      </x:c>
      <x:c r="H7" s="30"/>
      <x:c r="I7" s="30"/>
      <x:c r="J7" s="30"/>
      <x:c r="K7" s="30"/>
      <x:c r="L7" s="30"/>
    </x:row>
    <x:row r="8" ht="24" customHeight="1">
      <x:c r="A8" s="68" t="str">
        <x:f>IFERROR(HYPERLINK("#'K6.04 Results review'!A94","OPEN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Prediction
What did the team expect?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Observed result
What happened, with denominators?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Repeat contacts
What happened to the balancing experience?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Difference from prediction
Which conditions were not met?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Explanation
What evidence helps explain the result?</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Uncertainty
What remains unknown?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Action
What changes before the next test?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Next test
What will the team predict and observe next?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learning decision grounded in the original prediction and observed evidence.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Improvement from baseline does not mean the pilot met its criteria. Show both facts and resist pressure to report an unqualified success.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Use the original prediction, not a revised story. Review outcomes alongside quality, access, workload and qualitative evidence. Distinguish a measurement defect from a design problem or an implementation gap. Record what the pilot does not tell you, especially when later waves include different roles, sites or demand patterns.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Check data definitions, completeness and the eligible cohort.</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Compare results with the stated prediction and safeguards.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Examine variation, exceptions and differences between groups.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Investigate the mechanism using work observations and participant accounts.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Decide what to retain, adapt, retest or stop and record the next prediction.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 E09</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COHORT MEASURES / compare definitions and context before interpreting change</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Period / wave</x:v>
      </x:c>
      <x:c r="B98" s="99" t="str">
        <x:v>Eligible cases</x:v>
      </x:c>
      <x:c r="C98" s="99" t="str">
        <x:v>Timely cases</x:v>
      </x:c>
      <x:c r="D98" s="99" t="str">
        <x:v>Quality-pass cases</x:v>
      </x:c>
      <x:c r="E98" s="99" t="str">
        <x:v>Repeat contacts</x:v>
      </x:c>
      <x:c r="F98" s="99" t="str">
        <x:v>Timely %</x:v>
      </x:c>
      <x:c r="G98" s="99" t="str">
        <x:v>Quality %</x:v>
      </x:c>
      <x:c r="H98" s="99" t="str">
        <x:v>Repeat %</x:v>
      </x:c>
      <x:c r="I98" s="99" t="str">
        <x:v>Input check</x:v>
      </x:c>
      <x:c r="J98" s="99" t="str">
        <x:v>Context / limits</x:v>
      </x:c>
      <x:c r="K98" s="4"/>
      <x:c r="L98" s="4"/>
    </x:row>
    <x:row r="99" ht="38" customHeight="1">
      <x:c r="A99" s="38"/>
      <x:c r="B99" s="38"/>
      <x:c r="C99" s="38"/>
      <x:c r="D99" s="38"/>
      <x:c r="E99" s="38"/>
      <x:c r="F99" s="112" t="str">
        <x:f>IF(COUNT(B99:E99)&lt;4,"",IF(AND(B99&gt;0,MIN(B99:E99)&gt;=0,MAX(C99:E99)&lt;=B99,MOD(B99,1)=0,MOD(C99,1)=0,MOD(D99,1)=0,MOD(E99,1)=0),C99/B99,""))</x:f>
      </x:c>
      <x:c r="G99" s="112" t="str">
        <x:f>IF(COUNT(B99:E99)&lt;4,"",IF(AND(B99&gt;0,MIN(B99:E99)&gt;=0,MAX(C99:E99)&lt;=B99,MOD(B99,1)=0,MOD(C99,1)=0,MOD(D99,1)=0,MOD(E99,1)=0),D99/B99,""))</x:f>
      </x:c>
      <x:c r="H99" s="112" t="str">
        <x:f>IF(COUNT(B99:E99)&lt;4,"",IF(AND(B99&gt;0,MIN(B99:E99)&gt;=0,MAX(C99:E99)&lt;=B99,MOD(B99,1)=0,MOD(C99,1)=0,MOD(D99,1)=0,MOD(E99,1)=0),E99/B99,""))</x:f>
      </x:c>
      <x:c r="I99" s="92" t="str">
        <x:f>IF(COUNTA(B99:E99)=0,"Not started",IF(COUNT(B99:E99)&lt;4,"Check counts / denominator",IF(AND(B99&gt;0,MIN(B99:E99)&gt;=0,MAX(C99:E99)&lt;=B99,MOD(B99,1)=0,MOD(C99,1)=0,MOD(D99,1)=0,MOD(E99,1)=0),"Review comparability","Check counts / denominator")))</x:f>
        <x:v>Not started</x:v>
      </x:c>
      <x:c r="J99" s="38"/>
      <x:c r="K99" s="4"/>
      <x:c r="L99" s="4"/>
    </x:row>
    <x:row r="100" ht="38" customHeight="1">
      <x:c r="A100" s="38"/>
      <x:c r="B100" s="38"/>
      <x:c r="C100" s="38"/>
      <x:c r="D100" s="38"/>
      <x:c r="E100" s="38"/>
      <x:c r="F100" s="112" t="str">
        <x:f>IF(COUNT(B100:E100)&lt;4,"",IF(AND(B100&gt;0,MIN(B100:E100)&gt;=0,MAX(C100:E100)&lt;=B100,MOD(B100,1)=0,MOD(C100,1)=0,MOD(D100,1)=0,MOD(E100,1)=0),C100/B100,""))</x:f>
      </x:c>
      <x:c r="G100" s="112" t="str">
        <x:f>IF(COUNT(B100:E100)&lt;4,"",IF(AND(B100&gt;0,MIN(B100:E100)&gt;=0,MAX(C100:E100)&lt;=B100,MOD(B100,1)=0,MOD(C100,1)=0,MOD(D100,1)=0,MOD(E100,1)=0),D100/B100,""))</x:f>
      </x:c>
      <x:c r="H100" s="112" t="str">
        <x:f>IF(COUNT(B100:E100)&lt;4,"",IF(AND(B100&gt;0,MIN(B100:E100)&gt;=0,MAX(C100:E100)&lt;=B100,MOD(B100,1)=0,MOD(C100,1)=0,MOD(D100,1)=0,MOD(E100,1)=0),E100/B100,""))</x:f>
      </x:c>
      <x:c r="I100" s="92" t="str">
        <x:f>IF(COUNTA(B100:E100)=0,"Not started",IF(COUNT(B100:E100)&lt;4,"Check counts / denominator",IF(AND(B100&gt;0,MIN(B100:E100)&gt;=0,MAX(C100:E100)&lt;=B100,MOD(B100,1)=0,MOD(C100,1)=0,MOD(D100,1)=0,MOD(E100,1)=0),"Review comparability","Check counts / denominator")))</x:f>
        <x:v>Not started</x:v>
      </x:c>
      <x:c r="J100" s="38"/>
      <x:c r="K100" s="4"/>
      <x:c r="L100" s="4"/>
    </x:row>
    <x:row r="101" ht="38" customHeight="1">
      <x:c r="A101" s="38"/>
      <x:c r="B101" s="38"/>
      <x:c r="C101" s="38"/>
      <x:c r="D101" s="38"/>
      <x:c r="E101" s="38"/>
      <x:c r="F101" s="112" t="str">
        <x:f>IF(COUNT(B101:E101)&lt;4,"",IF(AND(B101&gt;0,MIN(B101:E101)&gt;=0,MAX(C101:E101)&lt;=B101,MOD(B101,1)=0,MOD(C101,1)=0,MOD(D101,1)=0,MOD(E101,1)=0),C101/B101,""))</x:f>
      </x:c>
      <x:c r="G101" s="112" t="str">
        <x:f>IF(COUNT(B101:E101)&lt;4,"",IF(AND(B101&gt;0,MIN(B101:E101)&gt;=0,MAX(C101:E101)&lt;=B101,MOD(B101,1)=0,MOD(C101,1)=0,MOD(D101,1)=0,MOD(E101,1)=0),D101/B101,""))</x:f>
      </x:c>
      <x:c r="H101" s="112" t="str">
        <x:f>IF(COUNT(B101:E101)&lt;4,"",IF(AND(B101&gt;0,MIN(B101:E101)&gt;=0,MAX(C101:E101)&lt;=B101,MOD(B101,1)=0,MOD(C101,1)=0,MOD(D101,1)=0,MOD(E101,1)=0),E101/B101,""))</x:f>
      </x:c>
      <x:c r="I101" s="92" t="str">
        <x:f>IF(COUNTA(B101:E101)=0,"Not started",IF(COUNT(B101:E101)&lt;4,"Check counts / denominator",IF(AND(B101&gt;0,MIN(B101:E101)&gt;=0,MAX(C101:E101)&lt;=B101,MOD(B101,1)=0,MOD(C101,1)=0,MOD(D101,1)=0,MOD(E101,1)=0),"Review comparability","Check counts / denominator")))</x:f>
        <x:v>Not started</x:v>
      </x:c>
      <x:c r="J101" s="38"/>
    </x:row>
    <x:row r="102" ht="38" customHeight="1">
      <x:c r="A102" s="38"/>
      <x:c r="B102" s="38"/>
      <x:c r="C102" s="38"/>
      <x:c r="D102" s="38"/>
      <x:c r="E102" s="38"/>
      <x:c r="F102" s="112" t="str">
        <x:f>IF(COUNT(B102:E102)&lt;4,"",IF(AND(B102&gt;0,MIN(B102:E102)&gt;=0,MAX(C102:E102)&lt;=B102,MOD(B102,1)=0,MOD(C102,1)=0,MOD(D102,1)=0,MOD(E102,1)=0),C102/B102,""))</x:f>
      </x:c>
      <x:c r="G102" s="112" t="str">
        <x:f>IF(COUNT(B102:E102)&lt;4,"",IF(AND(B102&gt;0,MIN(B102:E102)&gt;=0,MAX(C102:E102)&lt;=B102,MOD(B102,1)=0,MOD(C102,1)=0,MOD(D102,1)=0,MOD(E102,1)=0),D102/B102,""))</x:f>
      </x:c>
      <x:c r="H102" s="112" t="str">
        <x:f>IF(COUNT(B102:E102)&lt;4,"",IF(AND(B102&gt;0,MIN(B102:E102)&gt;=0,MAX(C102:E102)&lt;=B102,MOD(B102,1)=0,MOD(C102,1)=0,MOD(D102,1)=0,MOD(E102,1)=0),E102/B102,""))</x:f>
      </x:c>
      <x:c r="I102" s="92" t="str">
        <x:f>IF(COUNTA(B102:E102)=0,"Not started",IF(COUNT(B102:E102)&lt;4,"Check counts / denominator",IF(AND(B102&gt;0,MIN(B102:E102)&gt;=0,MAX(C102:E102)&lt;=B102,MOD(B102,1)=0,MOD(C102,1)=0,MOD(D102,1)=0,MOD(E102,1)=0),"Review comparability","Check counts / denominator")))</x:f>
        <x:v>Not started</x:v>
      </x:c>
      <x:c r="J102" s="38"/>
    </x:row>
    <x:row r="103" ht="38" customHeight="1">
      <x:c r="A103" s="38"/>
      <x:c r="B103" s="38"/>
      <x:c r="C103" s="38"/>
      <x:c r="D103" s="38"/>
      <x:c r="E103" s="38"/>
      <x:c r="F103" s="112" t="str">
        <x:f>IF(COUNT(B103:E103)&lt;4,"",IF(AND(B103&gt;0,MIN(B103:E103)&gt;=0,MAX(C103:E103)&lt;=B103,MOD(B103,1)=0,MOD(C103,1)=0,MOD(D103,1)=0,MOD(E103,1)=0),C103/B103,""))</x:f>
      </x:c>
      <x:c r="G103" s="112" t="str">
        <x:f>IF(COUNT(B103:E103)&lt;4,"",IF(AND(B103&gt;0,MIN(B103:E103)&gt;=0,MAX(C103:E103)&lt;=B103,MOD(B103,1)=0,MOD(C103,1)=0,MOD(D103,1)=0,MOD(E103,1)=0),D103/B103,""))</x:f>
      </x:c>
      <x:c r="H103" s="112" t="str">
        <x:f>IF(COUNT(B103:E103)&lt;4,"",IF(AND(B103&gt;0,MIN(B103:E103)&gt;=0,MAX(C103:E103)&lt;=B103,MOD(B103,1)=0,MOD(C103,1)=0,MOD(D103,1)=0,MOD(E103,1)=0),E103/B103,""))</x:f>
      </x:c>
      <x:c r="I103" s="92" t="str">
        <x:f>IF(COUNTA(B103:E103)=0,"Not started",IF(COUNT(B103:E103)&lt;4,"Check counts / denominator",IF(AND(B103&gt;0,MIN(B103:E103)&gt;=0,MAX(C103:E103)&lt;=B103,MOD(B103,1)=0,MOD(C103,1)=0,MOD(D103,1)=0,MOD(E103,1)=0),"Review comparability","Check counts / denominator")))</x:f>
        <x:v>Not started</x:v>
      </x:c>
      <x:c r="J103" s="38"/>
    </x:row>
    <x:row r="104" ht="38" customHeight="1">
      <x:c r="A104" s="38"/>
      <x:c r="B104" s="38"/>
      <x:c r="C104" s="38"/>
      <x:c r="D104" s="38"/>
      <x:c r="E104" s="38"/>
      <x:c r="F104" s="112" t="str">
        <x:f>IF(COUNT(B104:E104)&lt;4,"",IF(AND(B104&gt;0,MIN(B104:E104)&gt;=0,MAX(C104:E104)&lt;=B104,MOD(B104,1)=0,MOD(C104,1)=0,MOD(D104,1)=0,MOD(E104,1)=0),C104/B104,""))</x:f>
      </x:c>
      <x:c r="G104" s="112" t="str">
        <x:f>IF(COUNT(B104:E104)&lt;4,"",IF(AND(B104&gt;0,MIN(B104:E104)&gt;=0,MAX(C104:E104)&lt;=B104,MOD(B104,1)=0,MOD(C104,1)=0,MOD(D104,1)=0,MOD(E104,1)=0),D104/B104,""))</x:f>
      </x:c>
      <x:c r="H104" s="112" t="str">
        <x:f>IF(COUNT(B104:E104)&lt;4,"",IF(AND(B104&gt;0,MIN(B104:E104)&gt;=0,MAX(C104:E104)&lt;=B104,MOD(B104,1)=0,MOD(C104,1)=0,MOD(D104,1)=0,MOD(E104,1)=0),E104/B104,""))</x:f>
      </x:c>
      <x:c r="I104" s="92" t="str">
        <x:f>IF(COUNTA(B104:E104)=0,"Not started",IF(COUNT(B104:E104)&lt;4,"Check counts / denominator",IF(AND(B104&gt;0,MIN(B104:E104)&gt;=0,MAX(C104:E104)&lt;=B104,MOD(B104,1)=0,MOD(C104,1)=0,MOD(D104,1)=0,MOD(E104,1)=0),"Review comparability","Check counts / denominator")))</x:f>
        <x:v>Not started</x:v>
      </x:c>
      <x:c r="J104" s="38"/>
    </x:row>
    <x:row r="105" ht="38" customHeight="1">
      <x:c r="A105" s="38"/>
      <x:c r="B105" s="38"/>
      <x:c r="C105" s="38"/>
      <x:c r="D105" s="38"/>
      <x:c r="E105" s="38"/>
      <x:c r="F105" s="112" t="str">
        <x:f>IF(COUNT(B105:E105)&lt;4,"",IF(AND(B105&gt;0,MIN(B105:E105)&gt;=0,MAX(C105:E105)&lt;=B105,MOD(B105,1)=0,MOD(C105,1)=0,MOD(D105,1)=0,MOD(E105,1)=0),C105/B105,""))</x:f>
      </x:c>
      <x:c r="G105" s="112" t="str">
        <x:f>IF(COUNT(B105:E105)&lt;4,"",IF(AND(B105&gt;0,MIN(B105:E105)&gt;=0,MAX(C105:E105)&lt;=B105,MOD(B105,1)=0,MOD(C105,1)=0,MOD(D105,1)=0,MOD(E105,1)=0),D105/B105,""))</x:f>
      </x:c>
      <x:c r="H105" s="112" t="str">
        <x:f>IF(COUNT(B105:E105)&lt;4,"",IF(AND(B105&gt;0,MIN(B105:E105)&gt;=0,MAX(C105:E105)&lt;=B105,MOD(B105,1)=0,MOD(C105,1)=0,MOD(D105,1)=0,MOD(E105,1)=0),E105/B105,""))</x:f>
      </x:c>
      <x:c r="I105" s="92" t="str">
        <x:f>IF(COUNTA(B105:E105)=0,"Not started",IF(COUNT(B105:E105)&lt;4,"Check counts / denominator",IF(AND(B105&gt;0,MIN(B105:E105)&gt;=0,MAX(C105:E105)&lt;=B105,MOD(B105,1)=0,MOD(C105,1)=0,MOD(D105,1)=0,MOD(E105,1)=0),"Review comparability","Check counts / denominator")))</x:f>
        <x:v>Not started</x:v>
      </x:c>
      <x:c r="J105" s="38"/>
    </x:row>
    <x:row r="106" ht="38" customHeight="1">
      <x:c r="A106" s="38"/>
      <x:c r="B106" s="38"/>
      <x:c r="C106" s="38"/>
      <x:c r="D106" s="38"/>
      <x:c r="E106" s="38"/>
      <x:c r="F106" s="112" t="str">
        <x:f>IF(COUNT(B106:E106)&lt;4,"",IF(AND(B106&gt;0,MIN(B106:E106)&gt;=0,MAX(C106:E106)&lt;=B106,MOD(B106,1)=0,MOD(C106,1)=0,MOD(D106,1)=0,MOD(E106,1)=0),C106/B106,""))</x:f>
      </x:c>
      <x:c r="G106" s="112" t="str">
        <x:f>IF(COUNT(B106:E106)&lt;4,"",IF(AND(B106&gt;0,MIN(B106:E106)&gt;=0,MAX(C106:E106)&lt;=B106,MOD(B106,1)=0,MOD(C106,1)=0,MOD(D106,1)=0,MOD(E106,1)=0),D106/B106,""))</x:f>
      </x:c>
      <x:c r="H106" s="112" t="str">
        <x:f>IF(COUNT(B106:E106)&lt;4,"",IF(AND(B106&gt;0,MIN(B106:E106)&gt;=0,MAX(C106:E106)&lt;=B106,MOD(B106,1)=0,MOD(C106,1)=0,MOD(D106,1)=0,MOD(E106,1)=0),E106/B106,""))</x:f>
      </x:c>
      <x:c r="I106" s="92" t="str">
        <x:f>IF(COUNTA(B106:E106)=0,"Not started",IF(COUNT(B106:E106)&lt;4,"Check counts / denominator",IF(AND(B106&gt;0,MIN(B106:E106)&gt;=0,MAX(C106:E106)&lt;=B106,MOD(B106,1)=0,MOD(C106,1)=0,MOD(D106,1)=0,MOD(E106,1)=0),"Review comparability","Check counts / denominator")))</x:f>
        <x:v>Not started</x:v>
      </x:c>
      <x:c r="J106" s="38"/>
    </x:row>
    <x:row r="107" ht="38" customHeight="1">
      <x:c r="A107" s="38"/>
      <x:c r="B107" s="38"/>
      <x:c r="C107" s="38"/>
      <x:c r="D107" s="38"/>
      <x:c r="E107" s="38"/>
      <x:c r="F107" s="112" t="str">
        <x:f>IF(COUNT(B107:E107)&lt;4,"",IF(AND(B107&gt;0,MIN(B107:E107)&gt;=0,MAX(C107:E107)&lt;=B107,MOD(B107,1)=0,MOD(C107,1)=0,MOD(D107,1)=0,MOD(E107,1)=0),C107/B107,""))</x:f>
      </x:c>
      <x:c r="G107" s="112" t="str">
        <x:f>IF(COUNT(B107:E107)&lt;4,"",IF(AND(B107&gt;0,MIN(B107:E107)&gt;=0,MAX(C107:E107)&lt;=B107,MOD(B107,1)=0,MOD(C107,1)=0,MOD(D107,1)=0,MOD(E107,1)=0),D107/B107,""))</x:f>
      </x:c>
      <x:c r="H107" s="112" t="str">
        <x:f>IF(COUNT(B107:E107)&lt;4,"",IF(AND(B107&gt;0,MIN(B107:E107)&gt;=0,MAX(C107:E107)&lt;=B107,MOD(B107,1)=0,MOD(C107,1)=0,MOD(D107,1)=0,MOD(E107,1)=0),E107/B107,""))</x:f>
      </x:c>
      <x:c r="I107" s="92" t="str">
        <x:f>IF(COUNTA(B107:E107)=0,"Not started",IF(COUNT(B107:E107)&lt;4,"Check counts / denominator",IF(AND(B107&gt;0,MIN(B107:E107)&gt;=0,MAX(C107:E107)&lt;=B107,MOD(B107,1)=0,MOD(C107,1)=0,MOD(D107,1)=0,MOD(E107,1)=0),"Review comparability","Check counts / denominator")))</x:f>
        <x:v>Not started</x:v>
      </x:c>
      <x:c r="J107" s="38"/>
    </x:row>
    <x:row r="108" ht="38" customHeight="1">
      <x:c r="A108" s="38"/>
      <x:c r="B108" s="38"/>
      <x:c r="C108" s="38"/>
      <x:c r="D108" s="38"/>
      <x:c r="E108" s="38"/>
      <x:c r="F108" s="112" t="str">
        <x:f>IF(COUNT(B108:E108)&lt;4,"",IF(AND(B108&gt;0,MIN(B108:E108)&gt;=0,MAX(C108:E108)&lt;=B108,MOD(B108,1)=0,MOD(C108,1)=0,MOD(D108,1)=0,MOD(E108,1)=0),C108/B108,""))</x:f>
      </x:c>
      <x:c r="G108" s="112" t="str">
        <x:f>IF(COUNT(B108:E108)&lt;4,"",IF(AND(B108&gt;0,MIN(B108:E108)&gt;=0,MAX(C108:E108)&lt;=B108,MOD(B108,1)=0,MOD(C108,1)=0,MOD(D108,1)=0,MOD(E108,1)=0),D108/B108,""))</x:f>
      </x:c>
      <x:c r="H108" s="112" t="str">
        <x:f>IF(COUNT(B108:E108)&lt;4,"",IF(AND(B108&gt;0,MIN(B108:E108)&gt;=0,MAX(C108:E108)&lt;=B108,MOD(B108,1)=0,MOD(C108,1)=0,MOD(D108,1)=0,MOD(E108,1)=0),E108/B108,""))</x:f>
      </x:c>
      <x:c r="I108" s="92" t="str">
        <x:f>IF(COUNTA(B108:E108)=0,"Not started",IF(COUNT(B108:E108)&lt;4,"Check counts / denominator",IF(AND(B108&gt;0,MIN(B108:E108)&gt;=0,MAX(C108:E108)&lt;=B108,MOD(B108,1)=0,MOD(C108,1)=0,MOD(D108,1)=0,MOD(E108,1)=0),"Review comparability","Check counts / denominator")))</x:f>
        <x:v>Not started</x:v>
      </x:c>
      <x:c r="J108" s="38"/>
    </x:row>
    <x:row r="109" ht="38" customHeight="1">
      <x:c r="A109" s="38"/>
      <x:c r="B109" s="38"/>
      <x:c r="C109" s="38"/>
      <x:c r="D109" s="38"/>
      <x:c r="E109" s="38"/>
      <x:c r="F109" s="112" t="str">
        <x:f>IF(COUNT(B109:E109)&lt;4,"",IF(AND(B109&gt;0,MIN(B109:E109)&gt;=0,MAX(C109:E109)&lt;=B109,MOD(B109,1)=0,MOD(C109,1)=0,MOD(D109,1)=0,MOD(E109,1)=0),C109/B109,""))</x:f>
      </x:c>
      <x:c r="G109" s="112" t="str">
        <x:f>IF(COUNT(B109:E109)&lt;4,"",IF(AND(B109&gt;0,MIN(B109:E109)&gt;=0,MAX(C109:E109)&lt;=B109,MOD(B109,1)=0,MOD(C109,1)=0,MOD(D109,1)=0,MOD(E109,1)=0),D109/B109,""))</x:f>
      </x:c>
      <x:c r="H109" s="112" t="str">
        <x:f>IF(COUNT(B109:E109)&lt;4,"",IF(AND(B109&gt;0,MIN(B109:E109)&gt;=0,MAX(C109:E109)&lt;=B109,MOD(B109,1)=0,MOD(C109,1)=0,MOD(D109,1)=0,MOD(E109,1)=0),E109/B109,""))</x:f>
      </x:c>
      <x:c r="I109" s="92" t="str">
        <x:f>IF(COUNTA(B109:E109)=0,"Not started",IF(COUNT(B109:E109)&lt;4,"Check counts / denominator",IF(AND(B109&gt;0,MIN(B109:E109)&gt;=0,MAX(C109:E109)&lt;=B109,MOD(B109,1)=0,MOD(C109,1)=0,MOD(D109,1)=0,MOD(E109,1)=0),"Review comparability","Check counts / denominator")))</x:f>
        <x:v>Not started</x:v>
      </x:c>
      <x:c r="J109" s="38"/>
    </x:row>
    <x:row r="110" ht="38" customHeight="1">
      <x:c r="A110" s="38"/>
      <x:c r="B110" s="38"/>
      <x:c r="C110" s="38"/>
      <x:c r="D110" s="38"/>
      <x:c r="E110" s="38"/>
      <x:c r="F110" s="112" t="str">
        <x:f>IF(COUNT(B110:E110)&lt;4,"",IF(AND(B110&gt;0,MIN(B110:E110)&gt;=0,MAX(C110:E110)&lt;=B110,MOD(B110,1)=0,MOD(C110,1)=0,MOD(D110,1)=0,MOD(E110,1)=0),C110/B110,""))</x:f>
      </x:c>
      <x:c r="G110" s="112" t="str">
        <x:f>IF(COUNT(B110:E110)&lt;4,"",IF(AND(B110&gt;0,MIN(B110:E110)&gt;=0,MAX(C110:E110)&lt;=B110,MOD(B110,1)=0,MOD(C110,1)=0,MOD(D110,1)=0,MOD(E110,1)=0),D110/B110,""))</x:f>
      </x:c>
      <x:c r="H110" s="112" t="str">
        <x:f>IF(COUNT(B110:E110)&lt;4,"",IF(AND(B110&gt;0,MIN(B110:E110)&gt;=0,MAX(C110:E110)&lt;=B110,MOD(B110,1)=0,MOD(C110,1)=0,MOD(D110,1)=0,MOD(E110,1)=0),E110/B110,""))</x:f>
      </x:c>
      <x:c r="I110" s="92" t="str">
        <x:f>IF(COUNTA(B110:E110)=0,"Not started",IF(COUNT(B110:E110)&lt;4,"Check counts / denominator",IF(AND(B110&gt;0,MIN(B110:E110)&gt;=0,MAX(C110:E110)&lt;=B110,MOD(B110,1)=0,MOD(C110,1)=0,MOD(D110,1)=0,MOD(E110,1)=0),"Review comparability","Check counts / denominator")))</x:f>
        <x:v>Not started</x:v>
      </x:c>
      <x:c r="J110" s="38"/>
    </x:row>
    <x:row r="111" ht="38" customHeight="1">
      <x:c r="A111" s="38"/>
      <x:c r="B111" s="38"/>
      <x:c r="C111" s="38"/>
      <x:c r="D111" s="38"/>
      <x:c r="E111" s="38"/>
      <x:c r="F111" s="112" t="str">
        <x:f>IF(COUNT(B111:E111)&lt;4,"",IF(AND(B111&gt;0,MIN(B111:E111)&gt;=0,MAX(C111:E111)&lt;=B111,MOD(B111,1)=0,MOD(C111,1)=0,MOD(D111,1)=0,MOD(E111,1)=0),C111/B111,""))</x:f>
      </x:c>
      <x:c r="G111" s="112" t="str">
        <x:f>IF(COUNT(B111:E111)&lt;4,"",IF(AND(B111&gt;0,MIN(B111:E111)&gt;=0,MAX(C111:E111)&lt;=B111,MOD(B111,1)=0,MOD(C111,1)=0,MOD(D111,1)=0,MOD(E111,1)=0),D111/B111,""))</x:f>
      </x:c>
      <x:c r="H111" s="112" t="str">
        <x:f>IF(COUNT(B111:E111)&lt;4,"",IF(AND(B111&gt;0,MIN(B111:E111)&gt;=0,MAX(C111:E111)&lt;=B111,MOD(B111,1)=0,MOD(C111,1)=0,MOD(D111,1)=0,MOD(E111,1)=0),E111/B111,""))</x:f>
      </x:c>
      <x:c r="I111" s="92" t="str">
        <x:f>IF(COUNTA(B111:E111)=0,"Not started",IF(COUNT(B111:E111)&lt;4,"Check counts / denominator",IF(AND(B111&gt;0,MIN(B111:E111)&gt;=0,MAX(C111:E111)&lt;=B111,MOD(B111,1)=0,MOD(C111,1)=0,MOD(D111,1)=0,MOD(E111,1)=0),"Review comparability","Check counts / denominator")))</x:f>
        <x:v>Not started</x:v>
      </x:c>
      <x:c r="J111" s="38"/>
    </x:row>
    <x:row r="112" ht="38" customHeight="1">
      <x:c r="A112" s="38"/>
      <x:c r="B112" s="38"/>
      <x:c r="C112" s="38"/>
      <x:c r="D112" s="38"/>
      <x:c r="E112" s="38"/>
      <x:c r="F112" s="112" t="str">
        <x:f>IF(COUNT(B112:E112)&lt;4,"",IF(AND(B112&gt;0,MIN(B112:E112)&gt;=0,MAX(C112:E112)&lt;=B112,MOD(B112,1)=0,MOD(C112,1)=0,MOD(D112,1)=0,MOD(E112,1)=0),C112/B112,""))</x:f>
      </x:c>
      <x:c r="G112" s="112" t="str">
        <x:f>IF(COUNT(B112:E112)&lt;4,"",IF(AND(B112&gt;0,MIN(B112:E112)&gt;=0,MAX(C112:E112)&lt;=B112,MOD(B112,1)=0,MOD(C112,1)=0,MOD(D112,1)=0,MOD(E112,1)=0),D112/B112,""))</x:f>
      </x:c>
      <x:c r="H112" s="112" t="str">
        <x:f>IF(COUNT(B112:E112)&lt;4,"",IF(AND(B112&gt;0,MIN(B112:E112)&gt;=0,MAX(C112:E112)&lt;=B112,MOD(B112,1)=0,MOD(C112,1)=0,MOD(D112,1)=0,MOD(E112,1)=0),E112/B112,""))</x:f>
      </x:c>
      <x:c r="I112" s="92" t="str">
        <x:f>IF(COUNTA(B112:E112)=0,"Not started",IF(COUNT(B112:E112)&lt;4,"Check counts / denominator",IF(AND(B112&gt;0,MIN(B112:E112)&gt;=0,MAX(C112:E112)&lt;=B112,MOD(B112,1)=0,MOD(C112,1)=0,MOD(D112,1)=0,MOD(E112,1)=0),"Review comparability","Check counts / denominator")))</x:f>
        <x:v>Not started</x:v>
      </x:c>
      <x:c r="J112" s="38"/>
    </x:row>
    <x:row r="113" ht="38" customHeight="1">
      <x:c r="A113" s="38"/>
      <x:c r="B113" s="38"/>
      <x:c r="C113" s="38"/>
      <x:c r="D113" s="38"/>
      <x:c r="E113" s="38"/>
      <x:c r="F113" s="112" t="str">
        <x:f>IF(COUNT(B113:E113)&lt;4,"",IF(AND(B113&gt;0,MIN(B113:E113)&gt;=0,MAX(C113:E113)&lt;=B113,MOD(B113,1)=0,MOD(C113,1)=0,MOD(D113,1)=0,MOD(E113,1)=0),C113/B113,""))</x:f>
      </x:c>
      <x:c r="G113" s="112" t="str">
        <x:f>IF(COUNT(B113:E113)&lt;4,"",IF(AND(B113&gt;0,MIN(B113:E113)&gt;=0,MAX(C113:E113)&lt;=B113,MOD(B113,1)=0,MOD(C113,1)=0,MOD(D113,1)=0,MOD(E113,1)=0),D113/B113,""))</x:f>
      </x:c>
      <x:c r="H113" s="112" t="str">
        <x:f>IF(COUNT(B113:E113)&lt;4,"",IF(AND(B113&gt;0,MIN(B113:E113)&gt;=0,MAX(C113:E113)&lt;=B113,MOD(B113,1)=0,MOD(C113,1)=0,MOD(D113,1)=0,MOD(E113,1)=0),E113/B113,""))</x:f>
      </x:c>
      <x:c r="I113" s="92" t="str">
        <x:f>IF(COUNTA(B113:E113)=0,"Not started",IF(COUNT(B113:E113)&lt;4,"Check counts / denominator",IF(AND(B113&gt;0,MIN(B113:E113)&gt;=0,MAX(C113:E113)&lt;=B113,MOD(B113,1)=0,MOD(C113,1)=0,MOD(D113,1)=0,MOD(E113,1)=0),"Review comparability","Check counts / denominator")))</x:f>
        <x:v>Not started</x:v>
      </x:c>
      <x:c r="J113" s="38"/>
    </x:row>
    <x:row r="114" ht="38" customHeight="1">
      <x:c r="A114" s="38"/>
      <x:c r="B114" s="38"/>
      <x:c r="C114" s="38"/>
      <x:c r="D114" s="38"/>
      <x:c r="E114" s="38"/>
      <x:c r="F114" s="112" t="str">
        <x:f>IF(COUNT(B114:E114)&lt;4,"",IF(AND(B114&gt;0,MIN(B114:E114)&gt;=0,MAX(C114:E114)&lt;=B114,MOD(B114,1)=0,MOD(C114,1)=0,MOD(D114,1)=0,MOD(E114,1)=0),C114/B114,""))</x:f>
      </x:c>
      <x:c r="G114" s="112" t="str">
        <x:f>IF(COUNT(B114:E114)&lt;4,"",IF(AND(B114&gt;0,MIN(B114:E114)&gt;=0,MAX(C114:E114)&lt;=B114,MOD(B114,1)=0,MOD(C114,1)=0,MOD(D114,1)=0,MOD(E114,1)=0),D114/B114,""))</x:f>
      </x:c>
      <x:c r="H114" s="112" t="str">
        <x:f>IF(COUNT(B114:E114)&lt;4,"",IF(AND(B114&gt;0,MIN(B114:E114)&gt;=0,MAX(C114:E114)&lt;=B114,MOD(B114,1)=0,MOD(C114,1)=0,MOD(D114,1)=0,MOD(E114,1)=0),E114/B114,""))</x:f>
      </x:c>
      <x:c r="I114" s="92" t="str">
        <x:f>IF(COUNTA(B114:E114)=0,"Not started",IF(COUNT(B114:E114)&lt;4,"Check counts / denominator",IF(AND(B114&gt;0,MIN(B114:E114)&gt;=0,MAX(C114:E114)&lt;=B114,MOD(B114,1)=0,MOD(C114,1)=0,MOD(D114,1)=0,MOD(E114,1)=0),"Review comparability","Check counts / denominator")))</x:f>
        <x:v>Not started</x:v>
      </x:c>
      <x:c r="J114" s="38"/>
    </x:row>
    <x:row r="115" ht="38" customHeight="1">
      <x:c r="A115" s="38"/>
      <x:c r="B115" s="38"/>
      <x:c r="C115" s="38"/>
      <x:c r="D115" s="38"/>
      <x:c r="E115" s="38"/>
      <x:c r="F115" s="112" t="str">
        <x:f>IF(COUNT(B115:E115)&lt;4,"",IF(AND(B115&gt;0,MIN(B115:E115)&gt;=0,MAX(C115:E115)&lt;=B115,MOD(B115,1)=0,MOD(C115,1)=0,MOD(D115,1)=0,MOD(E115,1)=0),C115/B115,""))</x:f>
      </x:c>
      <x:c r="G115" s="112" t="str">
        <x:f>IF(COUNT(B115:E115)&lt;4,"",IF(AND(B115&gt;0,MIN(B115:E115)&gt;=0,MAX(C115:E115)&lt;=B115,MOD(B115,1)=0,MOD(C115,1)=0,MOD(D115,1)=0,MOD(E115,1)=0),D115/B115,""))</x:f>
      </x:c>
      <x:c r="H115" s="112" t="str">
        <x:f>IF(COUNT(B115:E115)&lt;4,"",IF(AND(B115&gt;0,MIN(B115:E115)&gt;=0,MAX(C115:E115)&lt;=B115,MOD(B115,1)=0,MOD(C115,1)=0,MOD(D115,1)=0,MOD(E115,1)=0),E115/B115,""))</x:f>
      </x:c>
      <x:c r="I115" s="92" t="str">
        <x:f>IF(COUNTA(B115:E115)=0,"Not started",IF(COUNT(B115:E115)&lt;4,"Check counts / denominator",IF(AND(B115&gt;0,MIN(B115:E115)&gt;=0,MAX(C115:E115)&lt;=B115,MOD(B115,1)=0,MOD(C115,1)=0,MOD(D115,1)=0,MOD(E115,1)=0),"Review comparability","Check counts / denominator")))</x:f>
        <x:v>Not started</x:v>
      </x:c>
      <x:c r="J115" s="38"/>
    </x:row>
    <x:row r="116" ht="38" customHeight="1">
      <x:c r="A116" s="38"/>
      <x:c r="B116" s="38"/>
      <x:c r="C116" s="38"/>
      <x:c r="D116" s="38"/>
      <x:c r="E116" s="38"/>
      <x:c r="F116" s="112" t="str">
        <x:f>IF(COUNT(B116:E116)&lt;4,"",IF(AND(B116&gt;0,MIN(B116:E116)&gt;=0,MAX(C116:E116)&lt;=B116,MOD(B116,1)=0,MOD(C116,1)=0,MOD(D116,1)=0,MOD(E116,1)=0),C116/B116,""))</x:f>
      </x:c>
      <x:c r="G116" s="112" t="str">
        <x:f>IF(COUNT(B116:E116)&lt;4,"",IF(AND(B116&gt;0,MIN(B116:E116)&gt;=0,MAX(C116:E116)&lt;=B116,MOD(B116,1)=0,MOD(C116,1)=0,MOD(D116,1)=0,MOD(E116,1)=0),D116/B116,""))</x:f>
      </x:c>
      <x:c r="H116" s="112" t="str">
        <x:f>IF(COUNT(B116:E116)&lt;4,"",IF(AND(B116&gt;0,MIN(B116:E116)&gt;=0,MAX(C116:E116)&lt;=B116,MOD(B116,1)=0,MOD(C116,1)=0,MOD(D116,1)=0,MOD(E116,1)=0),E116/B116,""))</x:f>
      </x:c>
      <x:c r="I116" s="92" t="str">
        <x:f>IF(COUNTA(B116:E116)=0,"Not started",IF(COUNT(B116:E116)&lt;4,"Check counts / denominator",IF(AND(B116&gt;0,MIN(B116:E116)&gt;=0,MAX(C116:E116)&lt;=B116,MOD(B116,1)=0,MOD(C116,1)=0,MOD(D116,1)=0,MOD(E116,1)=0),"Review comparability","Check counts / denominator")))</x:f>
        <x:v>Not started</x:v>
      </x:c>
      <x:c r="J116" s="38"/>
    </x:row>
    <x:row r="117" ht="38" customHeight="1">
      <x:c r="A117" s="38"/>
      <x:c r="B117" s="38"/>
      <x:c r="C117" s="38"/>
      <x:c r="D117" s="38"/>
      <x:c r="E117" s="38"/>
      <x:c r="F117" s="112" t="str">
        <x:f>IF(COUNT(B117:E117)&lt;4,"",IF(AND(B117&gt;0,MIN(B117:E117)&gt;=0,MAX(C117:E117)&lt;=B117,MOD(B117,1)=0,MOD(C117,1)=0,MOD(D117,1)=0,MOD(E117,1)=0),C117/B117,""))</x:f>
      </x:c>
      <x:c r="G117" s="112" t="str">
        <x:f>IF(COUNT(B117:E117)&lt;4,"",IF(AND(B117&gt;0,MIN(B117:E117)&gt;=0,MAX(C117:E117)&lt;=B117,MOD(B117,1)=0,MOD(C117,1)=0,MOD(D117,1)=0,MOD(E117,1)=0),D117/B117,""))</x:f>
      </x:c>
      <x:c r="H117" s="112" t="str">
        <x:f>IF(COUNT(B117:E117)&lt;4,"",IF(AND(B117&gt;0,MIN(B117:E117)&gt;=0,MAX(C117:E117)&lt;=B117,MOD(B117,1)=0,MOD(C117,1)=0,MOD(D117,1)=0,MOD(E117,1)=0),E117/B117,""))</x:f>
      </x:c>
      <x:c r="I117" s="92" t="str">
        <x:f>IF(COUNTA(B117:E117)=0,"Not started",IF(COUNT(B117:E117)&lt;4,"Check counts / denominator",IF(AND(B117&gt;0,MIN(B117:E117)&gt;=0,MAX(C117:E117)&lt;=B117,MOD(B117,1)=0,MOD(C117,1)=0,MOD(D117,1)=0,MOD(E117,1)=0),"Review comparability","Check counts / denominator")))</x:f>
        <x:v>Not started</x:v>
      </x:c>
      <x:c r="J117" s="38"/>
    </x:row>
    <x:row r="118" ht="38" customHeight="1">
      <x:c r="A118" s="38"/>
      <x:c r="B118" s="38"/>
      <x:c r="C118" s="38"/>
      <x:c r="D118" s="38"/>
      <x:c r="E118" s="38"/>
      <x:c r="F118" s="112" t="str">
        <x:f>IF(COUNT(B118:E118)&lt;4,"",IF(AND(B118&gt;0,MIN(B118:E118)&gt;=0,MAX(C118:E118)&lt;=B118,MOD(B118,1)=0,MOD(C118,1)=0,MOD(D118,1)=0,MOD(E118,1)=0),C118/B118,""))</x:f>
      </x:c>
      <x:c r="G118" s="112" t="str">
        <x:f>IF(COUNT(B118:E118)&lt;4,"",IF(AND(B118&gt;0,MIN(B118:E118)&gt;=0,MAX(C118:E118)&lt;=B118,MOD(B118,1)=0,MOD(C118,1)=0,MOD(D118,1)=0,MOD(E118,1)=0),D118/B118,""))</x:f>
      </x:c>
      <x:c r="H118" s="112" t="str">
        <x:f>IF(COUNT(B118:E118)&lt;4,"",IF(AND(B118&gt;0,MIN(B118:E118)&gt;=0,MAX(C118:E118)&lt;=B118,MOD(B118,1)=0,MOD(C118,1)=0,MOD(D118,1)=0,MOD(E118,1)=0),E118/B118,""))</x:f>
      </x:c>
      <x:c r="I118" s="92" t="str">
        <x:f>IF(COUNTA(B118:E118)=0,"Not started",IF(COUNT(B118:E118)&lt;4,"Check counts / denominator",IF(AND(B118&gt;0,MIN(B118:E118)&gt;=0,MAX(C118:E118)&lt;=B118,MOD(B118,1)=0,MOD(C118,1)=0,MOD(D118,1)=0,MOD(E118,1)=0),"Review comparability","Check counts / denominator")))</x:f>
        <x:v>Not started</x:v>
      </x:c>
      <x:c r="J118" s="38"/>
    </x:row>
    <x:row r="119" ht="38" customHeight="1">
      <x:c r="A119" s="38"/>
      <x:c r="B119" s="38"/>
      <x:c r="C119" s="38"/>
      <x:c r="D119" s="38"/>
      <x:c r="E119" s="38"/>
      <x:c r="F119" s="112" t="str">
        <x:f>IF(COUNT(B119:E119)&lt;4,"",IF(AND(B119&gt;0,MIN(B119:E119)&gt;=0,MAX(C119:E119)&lt;=B119,MOD(B119,1)=0,MOD(C119,1)=0,MOD(D119,1)=0,MOD(E119,1)=0),C119/B119,""))</x:f>
      </x:c>
      <x:c r="G119" s="112" t="str">
        <x:f>IF(COUNT(B119:E119)&lt;4,"",IF(AND(B119&gt;0,MIN(B119:E119)&gt;=0,MAX(C119:E119)&lt;=B119,MOD(B119,1)=0,MOD(C119,1)=0,MOD(D119,1)=0,MOD(E119,1)=0),D119/B119,""))</x:f>
      </x:c>
      <x:c r="H119" s="112" t="str">
        <x:f>IF(COUNT(B119:E119)&lt;4,"",IF(AND(B119&gt;0,MIN(B119:E119)&gt;=0,MAX(C119:E119)&lt;=B119,MOD(B119,1)=0,MOD(C119,1)=0,MOD(D119,1)=0,MOD(E119,1)=0),E119/B119,""))</x:f>
      </x:c>
      <x:c r="I119" s="92" t="str">
        <x:f>IF(COUNTA(B119:E119)=0,"Not started",IF(COUNT(B119:E119)&lt;4,"Check counts / denominator",IF(AND(B119&gt;0,MIN(B119:E119)&gt;=0,MAX(C119:E119)&lt;=B119,MOD(B119,1)=0,MOD(C119,1)=0,MOD(D119,1)=0,MOD(E119,1)=0),"Review comparability","Check counts / denominator")))</x:f>
        <x:v>Not started</x:v>
      </x:c>
      <x:c r="J119" s="38"/>
    </x:row>
    <x:row r="120" ht="38" customHeight="1">
      <x:c r="A120" s="38"/>
      <x:c r="B120" s="38"/>
      <x:c r="C120" s="38"/>
      <x:c r="D120" s="38"/>
      <x:c r="E120" s="38"/>
      <x:c r="F120" s="112" t="str">
        <x:f>IF(COUNT(B120:E120)&lt;4,"",IF(AND(B120&gt;0,MIN(B120:E120)&gt;=0,MAX(C120:E120)&lt;=B120,MOD(B120,1)=0,MOD(C120,1)=0,MOD(D120,1)=0,MOD(E120,1)=0),C120/B120,""))</x:f>
      </x:c>
      <x:c r="G120" s="112" t="str">
        <x:f>IF(COUNT(B120:E120)&lt;4,"",IF(AND(B120&gt;0,MIN(B120:E120)&gt;=0,MAX(C120:E120)&lt;=B120,MOD(B120,1)=0,MOD(C120,1)=0,MOD(D120,1)=0,MOD(E120,1)=0),D120/B120,""))</x:f>
      </x:c>
      <x:c r="H120" s="112" t="str">
        <x:f>IF(COUNT(B120:E120)&lt;4,"",IF(AND(B120&gt;0,MIN(B120:E120)&gt;=0,MAX(C120:E120)&lt;=B120,MOD(B120,1)=0,MOD(C120,1)=0,MOD(D120,1)=0,MOD(E120,1)=0),E120/B120,""))</x:f>
      </x:c>
      <x:c r="I120" s="92" t="str">
        <x:f>IF(COUNTA(B120:E120)=0,"Not started",IF(COUNT(B120:E120)&lt;4,"Check counts / denominator",IF(AND(B120&gt;0,MIN(B120:E120)&gt;=0,MAX(C120:E120)&lt;=B120,MOD(B120,1)=0,MOD(C120,1)=0,MOD(D120,1)=0,MOD(E120,1)=0),"Review comparability","Check counts / denominator")))</x:f>
        <x:v>Not started</x:v>
      </x:c>
      <x:c r="J120" s="38"/>
    </x:row>
    <x:row r="121" ht="38" customHeight="1">
      <x:c r="A121" s="38"/>
      <x:c r="B121" s="38"/>
      <x:c r="C121" s="38"/>
      <x:c r="D121" s="38"/>
      <x:c r="E121" s="38"/>
      <x:c r="F121" s="112" t="str">
        <x:f>IF(COUNT(B121:E121)&lt;4,"",IF(AND(B121&gt;0,MIN(B121:E121)&gt;=0,MAX(C121:E121)&lt;=B121,MOD(B121,1)=0,MOD(C121,1)=0,MOD(D121,1)=0,MOD(E121,1)=0),C121/B121,""))</x:f>
      </x:c>
      <x:c r="G121" s="112" t="str">
        <x:f>IF(COUNT(B121:E121)&lt;4,"",IF(AND(B121&gt;0,MIN(B121:E121)&gt;=0,MAX(C121:E121)&lt;=B121,MOD(B121,1)=0,MOD(C121,1)=0,MOD(D121,1)=0,MOD(E121,1)=0),D121/B121,""))</x:f>
      </x:c>
      <x:c r="H121" s="112" t="str">
        <x:f>IF(COUNT(B121:E121)&lt;4,"",IF(AND(B121&gt;0,MIN(B121:E121)&gt;=0,MAX(C121:E121)&lt;=B121,MOD(B121,1)=0,MOD(C121,1)=0,MOD(D121,1)=0,MOD(E121,1)=0),E121/B121,""))</x:f>
      </x:c>
      <x:c r="I121" s="92" t="str">
        <x:f>IF(COUNTA(B121:E121)=0,"Not started",IF(COUNT(B121:E121)&lt;4,"Check counts / denominator",IF(AND(B121&gt;0,MIN(B121:E121)&gt;=0,MAX(C121:E121)&lt;=B121,MOD(B121,1)=0,MOD(C121,1)=0,MOD(D121,1)=0,MOD(E121,1)=0),"Review comparability","Check counts / denominator")))</x:f>
        <x:v>Not started</x:v>
      </x:c>
      <x:c r="J121" s="38"/>
    </x:row>
    <x:row r="122" ht="38" customHeight="1">
      <x:c r="A122" s="38"/>
      <x:c r="B122" s="38"/>
      <x:c r="C122" s="38"/>
      <x:c r="D122" s="38"/>
      <x:c r="E122" s="38"/>
      <x:c r="F122" s="112" t="str">
        <x:f>IF(COUNT(B122:E122)&lt;4,"",IF(AND(B122&gt;0,MIN(B122:E122)&gt;=0,MAX(C122:E122)&lt;=B122,MOD(B122,1)=0,MOD(C122,1)=0,MOD(D122,1)=0,MOD(E122,1)=0),C122/B122,""))</x:f>
      </x:c>
      <x:c r="G122" s="112" t="str">
        <x:f>IF(COUNT(B122:E122)&lt;4,"",IF(AND(B122&gt;0,MIN(B122:E122)&gt;=0,MAX(C122:E122)&lt;=B122,MOD(B122,1)=0,MOD(C122,1)=0,MOD(D122,1)=0,MOD(E122,1)=0),D122/B122,""))</x:f>
      </x:c>
      <x:c r="H122" s="112" t="str">
        <x:f>IF(COUNT(B122:E122)&lt;4,"",IF(AND(B122&gt;0,MIN(B122:E122)&gt;=0,MAX(C122:E122)&lt;=B122,MOD(B122,1)=0,MOD(C122,1)=0,MOD(D122,1)=0,MOD(E122,1)=0),E122/B122,""))</x:f>
      </x:c>
      <x:c r="I122" s="92" t="str">
        <x:f>IF(COUNTA(B122:E122)=0,"Not started",IF(COUNT(B122:E122)&lt;4,"Check counts / denominator",IF(AND(B122&gt;0,MIN(B122:E122)&gt;=0,MAX(C122:E122)&lt;=B122,MOD(B122,1)=0,MOD(C122,1)=0,MOD(D122,1)=0,MOD(E122,1)=0),"Review comparability","Check counts / denominator")))</x:f>
        <x:v>Not started</x:v>
      </x:c>
      <x:c r="J122" s="38"/>
    </x:row>
    <x:row r="123" ht="38" customHeight="1">
      <x:c r="A123" s="4"/>
      <x:c r="B123" s="4"/>
      <x:c r="C123" s="4"/>
      <x:c r="D123" s="4"/>
      <x:c r="E123" s="4"/>
      <x:c r="F123" s="4"/>
      <x:c r="G123" s="4"/>
      <x:c r="H123" s="4"/>
      <x:c r="I123" s="4"/>
      <x:c r="J123" s="4"/>
    </x:row>
    <x:row r="124" ht="38" customHeight="1">
      <x:c r="A124" s="4"/>
      <x:c r="B124" s="4"/>
      <x:c r="C124" s="4"/>
      <x:c r="D124" s="4"/>
      <x:c r="E124" s="4"/>
      <x:c r="F124" s="4"/>
      <x:c r="G124" s="4"/>
      <x:c r="H124" s="4"/>
      <x:c r="I124" s="4"/>
      <x:c r="J124" s="4"/>
    </x:row>
    <x:row r="125" ht="38" customHeight="1">
      <x:c r="A125" s="4"/>
      <x:c r="B125" s="4"/>
      <x:c r="C125" s="4"/>
      <x:c r="D125" s="4"/>
      <x:c r="E125" s="4"/>
      <x:c r="F125" s="4"/>
      <x:c r="G125" s="4"/>
      <x:c r="H125" s="4"/>
      <x:c r="I125" s="4"/>
      <x:c r="J125" s="4"/>
    </x:row>
    <x:row r="126" ht="38" customHeight="1">
      <x:c r="A126" s="4"/>
      <x:c r="B126" s="4"/>
      <x:c r="C126" s="4"/>
      <x:c r="D126" s="4"/>
      <x:c r="E126" s="4"/>
      <x:c r="F126" s="4"/>
      <x:c r="G126" s="4"/>
      <x:c r="H126" s="4"/>
      <x:c r="I126" s="4"/>
      <x:c r="J126" s="4"/>
    </x:row>
    <x:row r="127" ht="38" customHeight="1">
      <x:c r="A127" s="4"/>
      <x:c r="B127" s="4"/>
      <x:c r="C127" s="4"/>
      <x:c r="D127" s="4"/>
      <x:c r="E127" s="4"/>
      <x:c r="F127" s="4"/>
      <x:c r="G127" s="4"/>
      <x:c r="H127" s="4"/>
      <x:c r="I127" s="4"/>
      <x:c r="J127" s="4"/>
    </x:row>
    <x:row r="128" ht="38" customHeight="1">
      <x:c r="A128" s="4"/>
      <x:c r="B128" s="4"/>
      <x:c r="C128" s="4"/>
      <x:c r="D128" s="4"/>
      <x:c r="E128" s="4"/>
      <x:c r="F128" s="4"/>
      <x:c r="G128" s="4"/>
      <x:c r="H128" s="4"/>
      <x:c r="I128" s="4"/>
      <x:c r="J128" s="4"/>
    </x:row>
    <x:row r="129" ht="38" customHeight="1">
      <x:c r="A129" s="4"/>
      <x:c r="B129" s="4"/>
      <x:c r="C129" s="4"/>
      <x:c r="D129" s="4"/>
      <x:c r="E129" s="4"/>
      <x:c r="F129" s="4"/>
      <x:c r="G129" s="4"/>
      <x:c r="H129" s="4"/>
      <x:c r="I129" s="4"/>
      <x:c r="J129" s="4"/>
    </x:row>
    <x:row r="130" ht="38" customHeight="1">
      <x:c r="A130" s="4"/>
      <x:c r="B130" s="4"/>
      <x:c r="C130" s="4"/>
      <x:c r="D130" s="4"/>
      <x:c r="E130" s="4"/>
      <x:c r="F130" s="4"/>
      <x:c r="G130" s="4"/>
      <x:c r="H130" s="4"/>
      <x:c r="I130" s="4"/>
      <x:c r="J130" s="4"/>
    </x:row>
    <x:row r="131" ht="38" customHeight="1">
      <x:c r="A131" s="4"/>
      <x:c r="B131" s="4"/>
      <x:c r="C131" s="4"/>
      <x:c r="D131" s="4"/>
      <x:c r="E131" s="4"/>
      <x:c r="F131" s="4"/>
      <x:c r="G131" s="4"/>
      <x:c r="H131" s="4"/>
      <x:c r="I131" s="4"/>
      <x:c r="J131" s="4"/>
    </x:row>
    <x:row r="132" ht="38" customHeight="1">
      <x:c r="A132" s="4"/>
      <x:c r="B132" s="4"/>
      <x:c r="C132" s="4"/>
      <x:c r="D132" s="4"/>
      <x:c r="E132" s="4"/>
      <x:c r="F132" s="4"/>
      <x:c r="G132" s="4"/>
      <x:c r="H132" s="4"/>
      <x:c r="I132" s="4"/>
      <x:c r="J132" s="4"/>
    </x:row>
    <x:row r="133" ht="38" customHeight="1">
      <x:c r="A133" s="4"/>
      <x:c r="B133" s="4"/>
      <x:c r="C133" s="4"/>
      <x:c r="D133" s="4"/>
      <x:c r="E133" s="4"/>
      <x:c r="F133" s="4"/>
      <x:c r="G133" s="4"/>
      <x:c r="H133" s="4"/>
      <x:c r="I133" s="4"/>
      <x:c r="J133" s="4"/>
    </x:row>
    <x:row r="134" ht="38" customHeight="1">
      <x:c r="A134" s="4"/>
      <x:c r="B134" s="4"/>
      <x:c r="C134" s="4"/>
      <x:c r="D134" s="4"/>
      <x:c r="E134" s="4"/>
      <x:c r="F134" s="4"/>
      <x:c r="G134" s="4"/>
      <x:c r="H134" s="4"/>
      <x:c r="I134" s="4"/>
      <x:c r="J134" s="4"/>
    </x:row>
    <x:row r="135" ht="38" customHeight="1">
      <x:c r="A135" s="4"/>
      <x:c r="B135" s="4"/>
      <x:c r="C135" s="4"/>
      <x:c r="D135" s="4"/>
      <x:c r="E135" s="4"/>
      <x:c r="F135" s="4"/>
      <x:c r="G135" s="4"/>
      <x:c r="H135" s="4"/>
      <x:c r="I135" s="4"/>
      <x:c r="J135" s="4"/>
    </x:row>
    <x:row r="136" ht="38" customHeight="1">
      <x:c r="A136" s="4"/>
      <x:c r="B136" s="4"/>
      <x:c r="C136" s="4"/>
      <x:c r="D136" s="4"/>
      <x:c r="E136" s="4"/>
      <x:c r="F136" s="4"/>
      <x:c r="G136" s="4"/>
      <x:c r="H136" s="4"/>
      <x:c r="I136" s="4"/>
      <x:c r="J136" s="4"/>
    </x:row>
    <x:row r="137" ht="38" customHeight="1">
      <x:c r="A137" s="4"/>
      <x:c r="B137" s="4"/>
      <x:c r="C137" s="4"/>
      <x:c r="D137" s="4"/>
      <x:c r="E137" s="4"/>
      <x:c r="F137" s="4"/>
      <x:c r="G137" s="4"/>
      <x:c r="H137" s="4"/>
      <x:c r="I137" s="4"/>
      <x:c r="J137" s="4"/>
    </x:row>
    <x:row r="138" ht="38" customHeight="1">
      <x:c r="A138" s="4"/>
      <x:c r="B138" s="4"/>
      <x:c r="C138" s="4"/>
      <x:c r="D138" s="4"/>
      <x:c r="E138" s="4"/>
      <x:c r="F138" s="4"/>
      <x:c r="G138" s="4"/>
      <x:c r="H138" s="4"/>
      <x:c r="I138" s="4"/>
      <x:c r="J138" s="4"/>
    </x:row>
    <x:row r="139" ht="38" customHeight="1">
      <x:c r="A139" s="4"/>
      <x:c r="B139" s="4"/>
      <x:c r="C139" s="4"/>
      <x:c r="D139" s="4"/>
      <x:c r="E139" s="4"/>
      <x:c r="F139" s="4"/>
      <x:c r="G139" s="4"/>
      <x:c r="H139" s="4"/>
      <x:c r="I139" s="4"/>
      <x:c r="J139" s="4"/>
    </x:row>
    <x:row r="140" ht="38" customHeight="1">
      <x:c r="A140" s="4"/>
      <x:c r="B140" s="4"/>
      <x:c r="C140" s="4"/>
      <x:c r="D140" s="4"/>
      <x:c r="E140" s="4"/>
      <x:c r="F140" s="4"/>
      <x:c r="G140" s="4"/>
      <x:c r="H140" s="4"/>
      <x:c r="I140" s="4"/>
      <x:c r="J140" s="4"/>
    </x:row>
    <x:row r="141" ht="38" customHeight="1">
      <x:c r="A141" s="4"/>
      <x:c r="B141" s="4"/>
      <x:c r="C141" s="4"/>
      <x:c r="D141" s="4"/>
      <x:c r="E141" s="4"/>
      <x:c r="F141" s="4"/>
      <x:c r="G141" s="4"/>
      <x:c r="H141" s="4"/>
      <x:c r="I141" s="4"/>
      <x:c r="J141" s="4"/>
    </x:row>
    <x:row r="142" ht="38" customHeight="1">
      <x:c r="A142" s="4"/>
      <x:c r="B142" s="4"/>
      <x:c r="C142" s="4"/>
      <x:c r="D142" s="4"/>
      <x:c r="E142" s="4"/>
      <x:c r="F142" s="4"/>
      <x:c r="G142" s="4"/>
      <x:c r="H142" s="4"/>
      <x:c r="I142" s="4"/>
      <x:c r="J142" s="4"/>
    </x:row>
    <x:row r="143" ht="38" customHeight="1">
      <x:c r="A143" s="4"/>
      <x:c r="B143" s="4"/>
      <x:c r="C143" s="4"/>
      <x:c r="D143" s="4"/>
      <x:c r="E143" s="4"/>
      <x:c r="F143" s="4"/>
      <x:c r="G143" s="4"/>
      <x:c r="H143" s="4"/>
      <x:c r="I143" s="4"/>
      <x:c r="J143" s="4"/>
    </x:row>
    <x:row r="144" ht="38" customHeight="1">
      <x:c r="A144" s="4"/>
      <x:c r="B144" s="4"/>
      <x:c r="C144" s="4"/>
      <x:c r="D144" s="4"/>
      <x:c r="E144" s="4"/>
      <x:c r="F144" s="4"/>
      <x:c r="G144" s="4"/>
      <x:c r="H144" s="4"/>
      <x:c r="I144" s="4"/>
      <x:c r="J144" s="4"/>
    </x:row>
    <x:row r="145" ht="38" customHeight="1">
      <x:c r="A145" s="4"/>
      <x:c r="B145" s="4"/>
      <x:c r="C145" s="4"/>
      <x:c r="D145" s="4"/>
      <x:c r="E145" s="4"/>
      <x:c r="F145" s="4"/>
      <x:c r="G145" s="4"/>
      <x:c r="H145" s="4"/>
      <x:c r="I145" s="4"/>
      <x:c r="J145" s="4"/>
    </x:row>
    <x:row r="146" ht="38" customHeight="1">
      <x:c r="A146" s="4"/>
      <x:c r="B146" s="4"/>
      <x:c r="C146" s="4"/>
      <x:c r="D146" s="4"/>
      <x:c r="E146" s="4"/>
      <x:c r="F146" s="4"/>
      <x:c r="G146" s="4"/>
      <x:c r="H146" s="4"/>
      <x:c r="I146" s="4"/>
      <x:c r="J146" s="4"/>
    </x:row>
    <x:row r="147" ht="38" customHeight="1">
      <x:c r="A147" s="4"/>
      <x:c r="B147" s="4"/>
      <x:c r="C147" s="4"/>
      <x:c r="D147" s="4"/>
      <x:c r="E147" s="4"/>
      <x:c r="F147" s="4"/>
      <x:c r="G147" s="4"/>
      <x:c r="H147" s="4"/>
      <x:c r="I147" s="4"/>
      <x:c r="J147" s="4"/>
    </x:row>
    <x:row r="148" ht="38" customHeight="1">
      <x:c r="A148" s="4"/>
      <x:c r="B148" s="4"/>
      <x:c r="C148" s="4"/>
      <x:c r="D148" s="4"/>
      <x:c r="E148" s="4"/>
      <x:c r="F148" s="4"/>
      <x:c r="G148" s="4"/>
      <x:c r="H148" s="4"/>
      <x:c r="I148" s="4"/>
      <x:c r="J148" s="4"/>
    </x:row>
    <x:row r="149" ht="38" customHeight="1">
      <x:c r="A149" s="4"/>
      <x:c r="B149" s="4"/>
      <x:c r="C149" s="4"/>
      <x:c r="D149" s="4"/>
      <x:c r="E149" s="4"/>
      <x:c r="F149" s="4"/>
      <x:c r="G149" s="4"/>
      <x:c r="H149" s="4"/>
      <x:c r="I149" s="4"/>
      <x:c r="J149" s="4"/>
    </x:row>
    <x:row r="150" ht="38" customHeight="1">
      <x:c r="A150" s="4"/>
      <x:c r="B150" s="4"/>
      <x:c r="C150" s="4"/>
      <x:c r="D150" s="4"/>
      <x:c r="E150" s="4"/>
      <x:c r="F150" s="4"/>
      <x:c r="G150" s="4"/>
      <x:c r="H150" s="4"/>
      <x:c r="I150" s="4"/>
      <x:c r="J150" s="4"/>
    </x:row>
    <x:row r="151" ht="38" customHeight="1">
      <x:c r="A151" s="4"/>
      <x:c r="B151" s="4"/>
      <x:c r="C151" s="4"/>
      <x:c r="D151" s="4"/>
      <x:c r="E151" s="4"/>
      <x:c r="F151" s="4"/>
      <x:c r="G151" s="4"/>
      <x:c r="H151" s="4"/>
      <x:c r="I151" s="4"/>
      <x:c r="J151" s="4"/>
    </x:row>
    <x:row r="152" ht="38" customHeight="1">
      <x:c r="A152" s="4"/>
      <x:c r="B152" s="4"/>
      <x:c r="C152" s="4"/>
      <x:c r="D152" s="4"/>
      <x:c r="E152" s="4"/>
      <x:c r="F152" s="4"/>
      <x:c r="G152" s="4"/>
      <x:c r="H152" s="4"/>
      <x:c r="I152" s="4"/>
      <x:c r="J152" s="4"/>
    </x:row>
    <x:row r="153" ht="38" customHeight="1">
      <x:c r="A153" s="4"/>
      <x:c r="B153" s="4"/>
      <x:c r="C153" s="4"/>
      <x:c r="D153" s="4"/>
      <x:c r="E153" s="4"/>
      <x:c r="F153" s="4"/>
      <x:c r="G153" s="4"/>
      <x:c r="H153" s="4"/>
      <x:c r="I153" s="4"/>
      <x:c r="J153" s="4"/>
    </x:row>
    <x:row r="154" ht="38" customHeight="1">
      <x:c r="A154" s="4"/>
      <x:c r="B154" s="4"/>
      <x:c r="C154" s="4"/>
      <x:c r="D154" s="4"/>
      <x:c r="E154" s="4"/>
      <x:c r="F154" s="4"/>
      <x:c r="G154" s="4"/>
      <x:c r="H154" s="4"/>
      <x:c r="I154" s="4"/>
      <x:c r="J154" s="4"/>
    </x:row>
    <x:row r="155" ht="38" customHeight="1">
      <x:c r="A155" s="4"/>
      <x:c r="B155" s="4"/>
      <x:c r="C155" s="4"/>
      <x:c r="D155" s="4"/>
      <x:c r="E155" s="4"/>
      <x:c r="F155" s="4"/>
      <x:c r="G155" s="4"/>
      <x:c r="H155" s="4"/>
      <x:c r="I155" s="4"/>
      <x:c r="J155" s="4"/>
    </x:row>
    <x:row r="156" ht="38" customHeight="1">
      <x:c r="A156" s="4"/>
      <x:c r="B156" s="4"/>
      <x:c r="C156" s="4"/>
      <x:c r="D156" s="4"/>
      <x:c r="E156" s="4"/>
      <x:c r="F156" s="4"/>
      <x:c r="G156" s="4"/>
      <x:c r="H156" s="4"/>
      <x:c r="I156" s="4"/>
      <x:c r="J156" s="4"/>
    </x:row>
    <x:row r="157" ht="38" customHeight="1">
      <x:c r="A157" s="4"/>
      <x:c r="B157" s="4"/>
      <x:c r="C157" s="4"/>
      <x:c r="D157" s="4"/>
      <x:c r="E157" s="4"/>
      <x:c r="F157" s="4"/>
      <x:c r="G157" s="4"/>
      <x:c r="H157" s="4"/>
      <x:c r="I157" s="4"/>
      <x:c r="J157" s="4"/>
    </x:row>
    <x:row r="158" ht="38" customHeight="1">
      <x:c r="A158" s="4"/>
      <x:c r="B158" s="4"/>
      <x:c r="C158" s="4"/>
      <x:c r="D158" s="4"/>
      <x:c r="E158" s="4"/>
      <x:c r="F158" s="4"/>
      <x:c r="G158" s="4"/>
      <x:c r="H158" s="4"/>
      <x:c r="I158" s="4"/>
      <x:c r="J158" s="4"/>
    </x:row>
    <x:row r="159" ht="38" customHeight="1">
      <x:c r="A159" s="4"/>
      <x:c r="B159" s="4"/>
      <x:c r="C159" s="4"/>
      <x:c r="D159" s="4"/>
      <x:c r="E159" s="4"/>
      <x:c r="F159" s="4"/>
      <x:c r="G159" s="4"/>
      <x:c r="H159" s="4"/>
      <x:c r="I159" s="4"/>
      <x:c r="J159" s="4"/>
    </x:row>
    <x:row r="160" ht="38" customHeight="1">
      <x:c r="A160" s="4"/>
      <x:c r="B160" s="4"/>
      <x:c r="C160" s="4"/>
      <x:c r="D160" s="4"/>
      <x:c r="E160" s="4"/>
      <x:c r="F160" s="4"/>
      <x:c r="G160" s="4"/>
      <x:c r="H160" s="4"/>
      <x:c r="I160" s="4"/>
      <x:c r="J160" s="4"/>
    </x:row>
    <x:row r="161" ht="38" customHeight="1">
      <x:c r="A161" s="4"/>
      <x:c r="B161" s="4"/>
      <x:c r="C161" s="4"/>
      <x:c r="D161" s="4"/>
      <x:c r="E161" s="4"/>
      <x:c r="F161" s="4"/>
      <x:c r="G161" s="4"/>
      <x:c r="H161" s="4"/>
      <x:c r="I161" s="4"/>
      <x:c r="J161" s="4"/>
    </x:row>
    <x:row r="162" ht="38" customHeight="1">
      <x:c r="A162" s="4"/>
      <x:c r="B162" s="4"/>
      <x:c r="C162" s="4"/>
      <x:c r="D162" s="4"/>
      <x:c r="E162" s="4"/>
      <x:c r="F162" s="4"/>
      <x:c r="G162" s="4"/>
      <x:c r="H162" s="4"/>
      <x:c r="I162" s="4"/>
      <x:c r="J162" s="4"/>
    </x:row>
    <x:row r="163" ht="38" customHeight="1">
      <x:c r="A163" s="4"/>
      <x:c r="B163" s="4"/>
      <x:c r="C163" s="4"/>
      <x:c r="D163" s="4"/>
      <x:c r="E163" s="4"/>
      <x:c r="F163" s="4"/>
      <x:c r="G163" s="4"/>
      <x:c r="H163" s="4"/>
      <x:c r="I163" s="4"/>
      <x:c r="J163" s="4"/>
    </x:row>
    <x:row r="164" ht="38" customHeight="1">
      <x:c r="A164" s="4"/>
      <x:c r="B164" s="4"/>
      <x:c r="C164" s="4"/>
      <x:c r="D164" s="4"/>
      <x:c r="E164" s="4"/>
      <x:c r="F164" s="4"/>
      <x:c r="G164" s="4"/>
      <x:c r="H164" s="4"/>
      <x:c r="I164" s="4"/>
      <x:c r="J164" s="4"/>
    </x:row>
    <x:row r="165" ht="38" customHeight="1">
      <x:c r="A165" s="4"/>
      <x:c r="B165" s="4"/>
      <x:c r="C165" s="4"/>
      <x:c r="D165" s="4"/>
      <x:c r="E165" s="4"/>
      <x:c r="F165" s="4"/>
      <x:c r="G165" s="4"/>
      <x:c r="H165" s="4"/>
      <x:c r="I165" s="4"/>
      <x:c r="J165" s="4"/>
    </x:row>
    <x:row r="166" ht="38" customHeight="1">
      <x:c r="A166" s="4"/>
      <x:c r="B166" s="4"/>
      <x:c r="C166" s="4"/>
      <x:c r="D166" s="4"/>
      <x:c r="E166" s="4"/>
      <x:c r="F166" s="4"/>
      <x:c r="G166" s="4"/>
      <x:c r="H166" s="4"/>
      <x:c r="I166" s="4"/>
      <x:c r="J166" s="4"/>
    </x:row>
    <x:row r="167" ht="38" customHeight="1">
      <x:c r="A167" s="4"/>
      <x:c r="B167" s="4"/>
      <x:c r="C167" s="4"/>
      <x:c r="D167" s="4"/>
      <x:c r="E167" s="4"/>
      <x:c r="F167" s="4"/>
      <x:c r="G167" s="4"/>
      <x:c r="H167" s="4"/>
      <x:c r="I167" s="4"/>
      <x:c r="J167" s="4"/>
    </x:row>
    <x:row r="168" ht="38" customHeight="1">
      <x:c r="A168" s="4"/>
      <x:c r="B168" s="4"/>
      <x:c r="C168" s="4"/>
      <x:c r="D168" s="4"/>
      <x:c r="E168" s="4"/>
      <x:c r="F168" s="4"/>
      <x:c r="G168" s="4"/>
      <x:c r="H168" s="4"/>
      <x:c r="I168" s="4"/>
      <x:c r="J168" s="4"/>
    </x:row>
    <x:row r="169" ht="38" customHeight="1">
      <x:c r="A169" s="4"/>
      <x:c r="B169" s="4"/>
      <x:c r="C169" s="4"/>
      <x:c r="D169" s="4"/>
      <x:c r="E169" s="4"/>
      <x:c r="F169" s="4"/>
      <x:c r="G169" s="4"/>
      <x:c r="H169" s="4"/>
      <x:c r="I169" s="4"/>
      <x:c r="J169" s="4"/>
    </x:row>
    <x:row r="170" ht="38" customHeight="1">
      <x:c r="A170" s="4"/>
      <x:c r="B170" s="4"/>
      <x:c r="C170" s="4"/>
      <x:c r="D170" s="4"/>
      <x:c r="E170" s="4"/>
      <x:c r="F170" s="4"/>
      <x:c r="G170" s="4"/>
      <x:c r="H170" s="4"/>
      <x:c r="I170" s="4"/>
      <x:c r="J170" s="4"/>
    </x:row>
    <x:row r="171" ht="38" customHeight="1">
      <x:c r="A171" s="4"/>
      <x:c r="B171" s="4"/>
      <x:c r="C171" s="4"/>
      <x:c r="D171" s="4"/>
      <x:c r="E171" s="4"/>
      <x:c r="F171" s="4"/>
      <x:c r="G171" s="4"/>
      <x:c r="H171" s="4"/>
      <x:c r="I171" s="4"/>
      <x:c r="J171" s="4"/>
    </x:row>
    <x:row r="172" ht="38" customHeight="1">
      <x:c r="A172" s="4"/>
      <x:c r="B172" s="4"/>
      <x:c r="C172" s="4"/>
      <x:c r="D172" s="4"/>
      <x:c r="E172" s="4"/>
      <x:c r="F172" s="4"/>
      <x:c r="G172" s="4"/>
      <x:c r="H172" s="4"/>
      <x:c r="I172" s="4"/>
      <x:c r="J172" s="4"/>
    </x:row>
    <x:row r="173" ht="38" customHeight="1">
      <x:c r="A173" s="4"/>
      <x:c r="B173" s="4"/>
      <x:c r="C173" s="4"/>
      <x:c r="D173" s="4"/>
      <x:c r="E173" s="4"/>
      <x:c r="F173" s="4"/>
      <x:c r="G173" s="4"/>
      <x:c r="H173" s="4"/>
      <x:c r="I173" s="4"/>
      <x:c r="J173" s="4"/>
    </x:row>
    <x:row r="174" ht="38" customHeight="1">
      <x:c r="A174" s="4"/>
      <x:c r="B174" s="4"/>
      <x:c r="C174" s="4"/>
      <x:c r="D174" s="4"/>
      <x:c r="E174" s="4"/>
      <x:c r="F174" s="4"/>
      <x:c r="G174" s="4"/>
      <x:c r="H174" s="4"/>
      <x:c r="I174" s="4"/>
      <x:c r="J174" s="4"/>
    </x:row>
    <x:row r="175" ht="38" customHeight="1">
      <x:c r="A175" s="4"/>
      <x:c r="B175" s="4"/>
      <x:c r="C175" s="4"/>
      <x:c r="D175" s="4"/>
      <x:c r="E175" s="4"/>
      <x:c r="F175" s="4"/>
      <x:c r="G175" s="4"/>
      <x:c r="H175" s="4"/>
      <x:c r="I175" s="4"/>
      <x:c r="J175" s="4"/>
    </x:row>
    <x:row r="176" ht="38" customHeight="1">
      <x:c r="A176" s="4"/>
      <x:c r="B176" s="4"/>
      <x:c r="C176" s="4"/>
      <x:c r="D176" s="4"/>
      <x:c r="E176" s="4"/>
      <x:c r="F176" s="4"/>
      <x:c r="G176" s="4"/>
      <x:c r="H176" s="4"/>
      <x:c r="I176" s="4"/>
      <x:c r="J176" s="4"/>
    </x:row>
    <x:row r="177" ht="38" customHeight="1">
      <x:c r="A177" s="4"/>
      <x:c r="B177" s="4"/>
      <x:c r="C177" s="4"/>
      <x:c r="D177" s="4"/>
      <x:c r="E177" s="4"/>
      <x:c r="F177" s="4"/>
      <x:c r="G177" s="4"/>
      <x:c r="H177" s="4"/>
      <x:c r="I177" s="4"/>
      <x:c r="J177" s="4"/>
    </x:row>
    <x:row r="178" ht="38" customHeight="1">
      <x:c r="A178" s="4"/>
      <x:c r="B178" s="4"/>
      <x:c r="C178" s="4"/>
      <x:c r="D178" s="4"/>
      <x:c r="E178" s="4"/>
      <x:c r="F178" s="4"/>
      <x:c r="G178" s="4"/>
      <x:c r="H178" s="4"/>
      <x:c r="I178" s="4"/>
      <x:c r="J178" s="4"/>
    </x:row>
    <x:row r="179" ht="38" customHeight="1">
      <x:c r="A179" s="4"/>
      <x:c r="B179" s="4"/>
      <x:c r="C179" s="4"/>
      <x:c r="D179" s="4"/>
      <x:c r="E179" s="4"/>
      <x:c r="F179" s="4"/>
      <x:c r="G179" s="4"/>
      <x:c r="H179" s="4"/>
      <x:c r="I179" s="4"/>
      <x:c r="J179" s="4"/>
    </x:row>
    <x:row r="180" ht="38" customHeight="1">
      <x:c r="A180" s="4"/>
      <x:c r="B180" s="4"/>
      <x:c r="C180" s="4"/>
      <x:c r="D180" s="4"/>
      <x:c r="E180" s="4"/>
      <x:c r="F180" s="4"/>
      <x:c r="G180" s="4"/>
      <x:c r="H180" s="4"/>
      <x:c r="I180" s="4"/>
      <x:c r="J180" s="4"/>
    </x:row>
    <x:row r="181" ht="38" customHeight="1">
      <x:c r="A181" s="4"/>
      <x:c r="B181" s="4"/>
      <x:c r="C181" s="4"/>
      <x:c r="D181" s="4"/>
      <x:c r="E181" s="4"/>
      <x:c r="F181" s="4"/>
      <x:c r="G181" s="4"/>
      <x:c r="H181" s="4"/>
      <x:c r="I181" s="4"/>
      <x:c r="J181" s="4"/>
    </x:row>
    <x:row r="182" ht="38" customHeight="1">
      <x:c r="A182" s="4"/>
      <x:c r="B182" s="4"/>
      <x:c r="C182" s="4"/>
      <x:c r="D182" s="4"/>
      <x:c r="E182" s="4"/>
      <x:c r="F182" s="4"/>
      <x:c r="G182" s="4"/>
      <x:c r="H182" s="4"/>
      <x:c r="I182" s="4"/>
      <x:c r="J182" s="4"/>
    </x:row>
    <x:row r="183" ht="38" customHeight="1">
      <x:c r="A183" s="4"/>
      <x:c r="B183" s="4"/>
      <x:c r="C183" s="4"/>
      <x:c r="D183" s="4"/>
      <x:c r="E183" s="4"/>
      <x:c r="F183" s="4"/>
      <x:c r="G183" s="4"/>
      <x:c r="H183" s="4"/>
      <x:c r="I183" s="4"/>
      <x:c r="J183" s="4"/>
    </x:row>
    <x:row r="184" ht="38" customHeight="1">
      <x:c r="A184" s="4"/>
      <x:c r="B184" s="4"/>
      <x:c r="C184" s="4"/>
      <x:c r="D184" s="4"/>
      <x:c r="E184" s="4"/>
      <x:c r="F184" s="4"/>
      <x:c r="G184" s="4"/>
      <x:c r="H184" s="4"/>
      <x:c r="I184" s="4"/>
      <x:c r="J184" s="4"/>
    </x:row>
    <x:row r="185" ht="38" customHeight="1">
      <x:c r="A185" s="4"/>
      <x:c r="B185" s="4"/>
      <x:c r="C185" s="4"/>
      <x:c r="D185" s="4"/>
      <x:c r="E185" s="4"/>
      <x:c r="F185" s="4"/>
      <x:c r="G185" s="4"/>
      <x:c r="H185" s="4"/>
      <x:c r="I185" s="4"/>
      <x:c r="J185" s="4"/>
    </x:row>
    <x:row r="186" ht="38" customHeight="1">
      <x:c r="A186" s="4"/>
      <x:c r="B186" s="4"/>
      <x:c r="C186" s="4"/>
      <x:c r="D186" s="4"/>
      <x:c r="E186" s="4"/>
      <x:c r="F186" s="4"/>
      <x:c r="G186" s="4"/>
      <x:c r="H186" s="4"/>
      <x:c r="I186" s="4"/>
      <x:c r="J186" s="4"/>
    </x:row>
    <x:row r="187" ht="38" customHeight="1">
      <x:c r="A187" s="4"/>
      <x:c r="B187" s="4"/>
      <x:c r="C187" s="4"/>
      <x:c r="D187" s="4"/>
      <x:c r="E187" s="4"/>
      <x:c r="F187" s="4"/>
      <x:c r="G187" s="4"/>
      <x:c r="H187" s="4"/>
      <x:c r="I187" s="4"/>
      <x:c r="J187" s="4"/>
    </x:row>
    <x:row r="188" ht="38" customHeight="1">
      <x:c r="A188" s="4"/>
      <x:c r="B188" s="4"/>
      <x:c r="C188" s="4"/>
      <x:c r="D188" s="4"/>
      <x:c r="E188" s="4"/>
      <x:c r="F188" s="4"/>
      <x:c r="G188" s="4"/>
      <x:c r="H188" s="4"/>
      <x:c r="I188" s="4"/>
      <x:c r="J188" s="4"/>
    </x:row>
    <x:row r="189" ht="38" customHeight="1">
      <x:c r="A189" s="4"/>
      <x:c r="B189" s="4"/>
      <x:c r="C189" s="4"/>
      <x:c r="D189" s="4"/>
      <x:c r="E189" s="4"/>
      <x:c r="F189" s="4"/>
      <x:c r="G189" s="4"/>
      <x:c r="H189" s="4"/>
      <x:c r="I189" s="4"/>
      <x:c r="J189" s="4"/>
    </x:row>
    <x:row r="190" ht="38" customHeight="1">
      <x:c r="A190" s="4"/>
      <x:c r="B190" s="4"/>
      <x:c r="C190" s="4"/>
      <x:c r="D190" s="4"/>
      <x:c r="E190" s="4"/>
      <x:c r="F190" s="4"/>
      <x:c r="G190" s="4"/>
      <x:c r="H190" s="4"/>
      <x:c r="I190" s="4"/>
      <x:c r="J190" s="4"/>
    </x:row>
    <x:row r="191" ht="38" customHeight="1">
      <x:c r="A191" s="4"/>
      <x:c r="B191" s="4"/>
      <x:c r="C191" s="4"/>
      <x:c r="D191" s="4"/>
      <x:c r="E191" s="4"/>
      <x:c r="F191" s="4"/>
      <x:c r="G191" s="4"/>
      <x:c r="H191" s="4"/>
      <x:c r="I191" s="4"/>
      <x:c r="J191" s="4"/>
    </x:row>
    <x:row r="192" ht="38" customHeight="1">
      <x:c r="A192" s="4"/>
      <x:c r="B192" s="4"/>
      <x:c r="C192" s="4"/>
      <x:c r="D192" s="4"/>
      <x:c r="E192" s="4"/>
      <x:c r="F192" s="4"/>
      <x:c r="G192" s="4"/>
      <x:c r="H192" s="4"/>
      <x:c r="I192" s="4"/>
      <x:c r="J192" s="4"/>
    </x:row>
    <x:row r="193" ht="38" customHeight="1">
      <x:c r="A193" s="4"/>
      <x:c r="B193" s="4"/>
      <x:c r="C193" s="4"/>
      <x:c r="D193" s="4"/>
      <x:c r="E193" s="4"/>
      <x:c r="F193" s="4"/>
      <x:c r="G193" s="4"/>
      <x:c r="H193" s="4"/>
      <x:c r="I193" s="4"/>
      <x:c r="J193" s="4"/>
    </x:row>
    <x:row r="194" ht="38" customHeight="1">
      <x:c r="A194" s="4"/>
      <x:c r="B194" s="4"/>
      <x:c r="C194" s="4"/>
      <x:c r="D194" s="4"/>
      <x:c r="E194" s="4"/>
      <x:c r="F194" s="4"/>
      <x:c r="G194" s="4"/>
      <x:c r="H194" s="4"/>
      <x:c r="I194" s="4"/>
      <x:c r="J194" s="4"/>
    </x:row>
    <x:row r="195" ht="38" customHeight="1">
      <x:c r="A195" s="4"/>
      <x:c r="B195" s="4"/>
      <x:c r="C195" s="4"/>
      <x:c r="D195" s="4"/>
      <x:c r="E195" s="4"/>
      <x:c r="F195" s="4"/>
      <x:c r="G195" s="4"/>
      <x:c r="H195" s="4"/>
      <x:c r="I195" s="4"/>
      <x:c r="J195" s="4"/>
    </x:row>
    <x:row r="196" ht="38" customHeight="1">
      <x:c r="A196" s="4"/>
      <x:c r="B196" s="4"/>
      <x:c r="C196" s="4"/>
      <x:c r="D196" s="4"/>
      <x:c r="E196" s="4"/>
      <x:c r="F196" s="4"/>
      <x:c r="G196" s="4"/>
      <x:c r="H196" s="4"/>
      <x:c r="I196" s="4"/>
      <x:c r="J196" s="4"/>
    </x:row>
    <x:row r="197" ht="38" customHeight="1">
      <x:c r="A197" s="4"/>
      <x:c r="B197" s="4"/>
      <x:c r="C197" s="4"/>
      <x:c r="D197" s="4"/>
      <x:c r="E197" s="4"/>
      <x:c r="F197" s="4"/>
      <x:c r="G197" s="4"/>
      <x:c r="H197" s="4"/>
      <x:c r="I197" s="4"/>
      <x:c r="J197" s="4"/>
    </x:row>
    <x:row r="198" ht="38" customHeight="1">
      <x:c r="A198" s="4"/>
      <x:c r="B198" s="4"/>
      <x:c r="C198" s="4"/>
      <x:c r="D198" s="4"/>
      <x:c r="E198" s="4"/>
      <x:c r="F198" s="4"/>
      <x:c r="G198" s="4"/>
      <x:c r="H198" s="4"/>
      <x:c r="I198" s="4"/>
      <x:c r="J198" s="4"/>
    </x:row>
    <x:row r="199" ht="38" customHeight="1">
      <x:c r="A199" s="4"/>
      <x:c r="B199" s="4"/>
      <x:c r="C199" s="4"/>
      <x:c r="D199" s="4"/>
      <x:c r="E199" s="4"/>
      <x:c r="F199" s="4"/>
      <x:c r="G199" s="4"/>
      <x:c r="H199" s="4"/>
      <x:c r="I199" s="4"/>
      <x:c r="J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pageMargins left="0.7" right="0.7" top="0.75" bottom="0.75" header="0.3" footer="0.3"/>
</x:worksheet>
</file>

<file path=xl/worksheets/sheet5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43" hidden="0" customWidth="1"/>
    <x:col min="2" max="2" width="22" hidden="0" customWidth="1"/>
    <x:col min="3" max="3" width="80"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K6.05 | Benefit and capacity-value calculation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Separate service benefit, released capacity and cash-releasing savings.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K6.05</x:v>
      </x:c>
      <x:c r="K5" s="24"/>
      <x:c r="L5" s="24"/>
    </x:row>
    <x:row r="6" ht="22" customHeight="1">
      <x:c r="A6" s="4"/>
      <x:c r="B6" s="4"/>
      <x:c r="C6" s="4"/>
      <x:c r="D6" s="4"/>
      <x:c r="E6" s="4"/>
      <x:c r="F6" s="4"/>
      <x:c r="G6" s="4"/>
      <x:c r="H6" s="4"/>
      <x:c r="I6" s="4"/>
      <x:c r="J6" s="4"/>
      <x:c r="K6" s="4"/>
      <x:c r="L6" s="4"/>
    </x:row>
    <x:row r="7" ht="22" customHeight="1">
      <x:c r="A7" s="30" t="str">
        <x:v>MANUAL GUIDE / 173    FORM / 174</x:v>
      </x:c>
      <x:c r="B7" s="30"/>
      <x:c r="C7" s="30"/>
      <x:c r="D7" s="30"/>
      <x:c r="E7" s="30"/>
      <x:c r="F7" s="30"/>
      <x:c r="G7" s="30" t="str">
        <x:v>LIVE WORKING TOOL</x:v>
      </x:c>
      <x:c r="H7" s="30"/>
      <x:c r="I7" s="30"/>
      <x:c r="J7" s="30"/>
      <x:c r="K7" s="30"/>
      <x:c r="L7" s="30"/>
    </x:row>
    <x:row r="8" ht="24" customHeight="1">
      <x:c r="A8" s="68" t="str">
        <x:f>IFERROR(HYPERLINK("#'K6.05 Benefit calculator'!A94","OPEN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Benefit type
What kind of value is claimed?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Volume assumption
What volume and period are used?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Time difference
What comparable time reduction is assumed?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Capacity calculation
How many hours does this imply?</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Monetary equivalent
What rate is used and what does it mean?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Costs
What investment and recurring costs remain?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Realisation mechanism
How will the released time become useful?</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Verification and owner
Who validates the claim?</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transparent benefit calculation with distinct value categories.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No payback or ROI is claimed from a capacity equivalent alone. Do not treat assumed time savings as measured benefit or add avoided costs without a defensible counterfactual.</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Time saved may create useful capacity without reducing expenditure. Record the mechanism by which released time will be used, and do not count the same benefit in several projects. Monetary equivalents are assumptions for discussion unless Finance validates a real cash effect. Include recurring costs and adverse consequences alongside benefits.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Define the benefit and the baseline work unit.</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Estimate the changed time or cost using comparable evidence.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Calculate the volume over a stated period and show assumptions.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Separate capacity value from cash-releasing savings and other outcomes.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Assign a benefit owner, verification method and review date.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CAPACITY VALUE / not automatically a cash saving</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Input / output</x:v>
      </x:c>
      <x:c r="B98" s="99" t="str">
        <x:v>Value</x:v>
      </x:c>
      <x:c r="C98" s="99" t="str">
        <x:v>Definition</x:v>
      </x:c>
      <x:c r="D98" s="4"/>
      <x:c r="E98" s="4"/>
      <x:c r="F98" s="4"/>
      <x:c r="G98" s="4"/>
      <x:c r="H98" s="4"/>
      <x:c r="I98" s="4"/>
      <x:c r="J98" s="4"/>
      <x:c r="K98" s="4"/>
      <x:c r="L98" s="4"/>
    </x:row>
    <x:row r="99" ht="38" customHeight="1">
      <x:c r="A99" s="4" t="str">
        <x:v>Eligible cases per week</x:v>
      </x:c>
      <x:c r="B99" s="38"/>
      <x:c r="C99" s="4" t="str">
        <x:v>Use a stable, evidenced scope and denominator.</x:v>
      </x:c>
      <x:c r="D99" s="4"/>
      <x:c r="E99" s="4"/>
      <x:c r="F99" s="4"/>
      <x:c r="G99" s="4"/>
      <x:c r="H99" s="4"/>
      <x:c r="I99" s="4"/>
      <x:c r="J99" s="4"/>
      <x:c r="K99" s="4"/>
      <x:c r="L99" s="4"/>
    </x:row>
    <x:row r="100" ht="38" customHeight="1">
      <x:c r="A100" s="4" t="str">
        <x:v>Operating weeks per year</x:v>
      </x:c>
      <x:c r="B100" s="38"/>
      <x:c r="C100" s="4" t="str">
        <x:v>Do not assume all weeks are comparable.</x:v>
      </x:c>
      <x:c r="D100" s="4"/>
      <x:c r="E100" s="4"/>
      <x:c r="F100" s="4"/>
      <x:c r="G100" s="4"/>
      <x:c r="H100" s="4"/>
      <x:c r="I100" s="4"/>
      <x:c r="J100" s="4"/>
      <x:c r="K100" s="4"/>
      <x:c r="L100" s="4"/>
    </x:row>
    <x:row r="101" ht="38" customHeight="1">
      <x:c r="A101" s="4" t="str">
        <x:v>Minutes saved per eligible case</x:v>
      </x:c>
      <x:c r="B101" s="38"/>
      <x:c r="C101" s="4" t="str">
        <x:v>Avoid double counting and check the before/after definition.</x:v>
      </x:c>
    </x:row>
    <x:row r="102" ht="38" customHeight="1">
      <x:c r="A102" s="4" t="str">
        <x:v>Value per hour</x:v>
      </x:c>
      <x:c r="B102" s="38"/>
      <x:c r="C102" s="4" t="str">
        <x:v>Illustrative or finance-approved rate; specify currency in Setup.</x:v>
      </x:c>
    </x:row>
    <x:row r="103" ht="38" customHeight="1">
      <x:c r="A103" s="4" t="str">
        <x:v>Implementation cost</x:v>
      </x:c>
      <x:c r="B103" s="38"/>
      <x:c r="C103" s="4" t="str">
        <x:v>Actual or approved forecast; kept separate from capacity value.</x:v>
      </x:c>
    </x:row>
    <x:row r="104" ht="38" customHeight="1">
      <x:c r="A104" s="4" t="str">
        <x:v>Annual support cost</x:v>
      </x:c>
      <x:c r="B104" s="38"/>
      <x:c r="C104" s="4" t="str">
        <x:v>Recurring cost of sustaining the change.</x:v>
      </x:c>
    </x:row>
    <x:row r="105" ht="38" customHeight="1">
      <x:c r="A105" s="4" t="str">
        <x:v>Annual eligible cases</x:v>
      </x:c>
      <x:c r="B105" s="114" t="str">
        <x:f>IF(COUNT(B99:B100)&lt;2,"",IF(MIN(B99:B100)&lt;0,"",B99*B100))</x:f>
      </x:c>
      <x:c r="C105" s="4" t="str">
        <x:v>Cases per week multiplied by weeks.</x:v>
      </x:c>
    </x:row>
    <x:row r="106" ht="38" customHeight="1">
      <x:c r="A106" s="4" t="str">
        <x:v>Annual capacity hours</x:v>
      </x:c>
      <x:c r="B106" s="114" t="str">
        <x:f>IF(OR(B105="",COUNT(B101)&lt;1,B101&lt;0),"",B105*B101/60)</x:f>
      </x:c>
      <x:c r="C106" s="4" t="str">
        <x:v>Annual cases multiplied by minutes saved, divided by 60.</x:v>
      </x:c>
    </x:row>
    <x:row r="107" ht="38" customHeight="1">
      <x:c r="A107" s="4" t="str">
        <x:v>Annual capacity-value equivalent</x:v>
      </x:c>
      <x:c r="B107" s="114" t="str">
        <x:f>IF(OR(B106="",COUNT(B102)&lt;1,B102&lt;0),"",B106*B102)</x:f>
      </x:c>
      <x:c r="C107" s="4" t="str">
        <x:v>Hours multiplied by rate; not cash released.</x:v>
      </x:c>
    </x:row>
    <x:row r="108" ht="38" customHeight="1">
      <x:c r="A108" s="4" t="str">
        <x:v>Cash benefit verified?</x:v>
      </x:c>
      <x:c r="B108" s="38"/>
      <x:c r="C108" s="4" t="str">
        <x:v>Enter Yes only when Finance verifies actual cash release.</x:v>
      </x:c>
    </x:row>
    <x:row r="109" ht="38" customHeight="1">
      <x:c r="A109" s="4" t="str">
        <x:v>Verified annual cash benefit</x:v>
      </x:c>
      <x:c r="B109" s="38"/>
      <x:c r="C109" s="4" t="str">
        <x:v>Enter a separate amount only with Finance evidence.</x:v>
      </x:c>
    </x:row>
    <x:row r="110" ht="38" customHeight="1">
      <x:c r="A110" s="4" t="str">
        <x:v>Annual net cash benefit</x:v>
      </x:c>
      <x:c r="B110" s="92" t="str">
        <x:f>IF(B108&lt;&gt;"Yes","",IF(OR(COUNT(B104,B109)&lt;2,B104&lt;0,B109&lt;0),"",B109-B104))</x:f>
      </x:c>
      <x:c r="C110" s="4" t="str">
        <x:v>Verified cash benefit less annual support cost; no automatic ROI.</x:v>
      </x:c>
    </x:row>
    <x:row r="111" ht="38" customHeight="1">
      <x:c r="A111" s="4" t="str">
        <x:v>Interpretation</x:v>
      </x:c>
      <x:c r="B111" s="92" t="str">
        <x:f>IF(COUNTA(B99:B104)=0,"Not started",IF(COUNT(B99:B104)&lt;6,"Incomplete / nonnumeric",IF(MIN(B99:B104)&lt;0,"Check inputs","Capacity equivalent is not a cash-saving claim")))</x:f>
        <x:v>Not started</x:v>
      </x:c>
      <x:c r="C111" s="4" t="str">
        <x:v>Capacity can improve service or absorb work without releasing cash.</x:v>
      </x:c>
    </x:row>
    <x:row r="112" ht="38" customHeight="1">
      <x:c r="A112" s="4"/>
      <x:c r="B112" s="4"/>
      <x:c r="C112" s="4"/>
    </x:row>
    <x:row r="113" ht="38" customHeight="1">
      <x:c r="A113" s="4"/>
      <x:c r="B113" s="4"/>
      <x:c r="C113" s="4"/>
    </x:row>
    <x:row r="114" ht="38" customHeight="1">
      <x:c r="A114" s="4"/>
      <x:c r="B114" s="4"/>
      <x:c r="C114" s="4"/>
    </x:row>
    <x:row r="115" ht="38" customHeight="1">
      <x:c r="A115" s="4"/>
      <x:c r="B115" s="4"/>
      <x:c r="C115" s="4"/>
    </x:row>
    <x:row r="116" ht="38" customHeight="1">
      <x:c r="A116" s="4"/>
      <x:c r="B116" s="4"/>
      <x:c r="C116" s="4"/>
    </x:row>
    <x:row r="117" ht="38" customHeight="1">
      <x:c r="A117" s="4"/>
      <x:c r="B117" s="4"/>
      <x:c r="C117" s="4"/>
    </x:row>
    <x:row r="118" ht="38" customHeight="1">
      <x:c r="A118" s="4"/>
      <x:c r="B118" s="4"/>
      <x:c r="C118" s="4"/>
    </x:row>
    <x:row r="119" ht="38" customHeight="1">
      <x:c r="A119" s="4"/>
      <x:c r="B119" s="4"/>
      <x:c r="C119" s="4"/>
    </x:row>
    <x:row r="120" ht="38" customHeight="1">
      <x:c r="A120" s="4"/>
      <x:c r="B120" s="4"/>
      <x:c r="C120" s="4"/>
    </x:row>
    <x:row r="121" ht="38" customHeight="1">
      <x:c r="A121" s="4"/>
      <x:c r="B121" s="4"/>
      <x:c r="C121" s="4"/>
    </x:row>
    <x:row r="122" ht="38" customHeight="1">
      <x:c r="A122" s="4"/>
      <x:c r="B122" s="4"/>
      <x:c r="C122" s="4"/>
    </x:row>
    <x:row r="123" ht="38" customHeight="1">
      <x:c r="A123" s="4"/>
      <x:c r="B123" s="4"/>
      <x:c r="C123" s="4"/>
    </x:row>
    <x:row r="124" ht="38" customHeight="1">
      <x:c r="A124" s="4"/>
      <x:c r="B124" s="4"/>
      <x:c r="C124" s="4"/>
    </x:row>
    <x:row r="125" ht="38" customHeight="1">
      <x:c r="A125" s="4"/>
      <x:c r="B125" s="4"/>
      <x:c r="C125" s="4"/>
    </x:row>
    <x:row r="126" ht="38" customHeight="1">
      <x:c r="A126" s="4"/>
      <x:c r="B126" s="4"/>
      <x:c r="C126" s="4"/>
    </x:row>
    <x:row r="127" ht="38" customHeight="1">
      <x:c r="A127" s="4"/>
      <x:c r="B127" s="4"/>
      <x:c r="C127" s="4"/>
    </x:row>
    <x:row r="128" ht="38" customHeight="1">
      <x:c r="A128" s="4"/>
      <x:c r="B128" s="4"/>
      <x:c r="C128" s="4"/>
    </x:row>
    <x:row r="129" ht="38" customHeight="1">
      <x:c r="A129" s="4"/>
      <x:c r="B129" s="4"/>
      <x:c r="C129" s="4"/>
    </x:row>
    <x:row r="130" ht="38" customHeight="1">
      <x:c r="A130" s="4"/>
      <x:c r="B130" s="4"/>
      <x:c r="C130" s="4"/>
    </x:row>
    <x:row r="131" ht="38" customHeight="1">
      <x:c r="A131" s="4"/>
      <x:c r="B131" s="4"/>
      <x:c r="C131" s="4"/>
    </x:row>
    <x:row r="132" ht="38" customHeight="1">
      <x:c r="A132" s="4"/>
      <x:c r="B132" s="4"/>
      <x:c r="C132" s="4"/>
    </x:row>
    <x:row r="133" ht="38" customHeight="1">
      <x:c r="A133" s="4"/>
      <x:c r="B133" s="4"/>
      <x:c r="C133" s="4"/>
    </x:row>
    <x:row r="134" ht="38" customHeight="1">
      <x:c r="A134" s="4"/>
      <x:c r="B134" s="4"/>
      <x:c r="C134" s="4"/>
    </x:row>
    <x:row r="135" ht="38" customHeight="1">
      <x:c r="A135" s="4"/>
      <x:c r="B135" s="4"/>
      <x:c r="C135" s="4"/>
    </x:row>
    <x:row r="136" ht="38" customHeight="1">
      <x:c r="A136" s="4"/>
      <x:c r="B136" s="4"/>
      <x:c r="C136" s="4"/>
    </x:row>
    <x:row r="137" ht="38" customHeight="1">
      <x:c r="A137" s="4"/>
      <x:c r="B137" s="4"/>
      <x:c r="C137" s="4"/>
    </x:row>
    <x:row r="138" ht="38" customHeight="1">
      <x:c r="A138" s="4"/>
      <x:c r="B138" s="4"/>
      <x:c r="C138" s="4"/>
    </x:row>
    <x:row r="139" ht="38" customHeight="1">
      <x:c r="A139" s="4"/>
      <x:c r="B139" s="4"/>
      <x:c r="C139" s="4"/>
    </x:row>
    <x:row r="140" ht="38" customHeight="1">
      <x:c r="A140" s="4"/>
      <x:c r="B140" s="4"/>
      <x:c r="C140" s="4"/>
    </x:row>
    <x:row r="141" ht="38" customHeight="1">
      <x:c r="A141" s="4"/>
      <x:c r="B141" s="4"/>
      <x:c r="C141" s="4"/>
    </x:row>
    <x:row r="142" ht="38" customHeight="1">
      <x:c r="A142" s="4"/>
      <x:c r="B142" s="4"/>
      <x:c r="C142" s="4"/>
    </x:row>
    <x:row r="143" ht="38" customHeight="1">
      <x:c r="A143" s="4"/>
      <x:c r="B143" s="4"/>
      <x:c r="C143" s="4"/>
    </x:row>
    <x:row r="144" ht="38" customHeight="1">
      <x:c r="A144" s="4"/>
      <x:c r="B144" s="4"/>
      <x:c r="C144" s="4"/>
    </x:row>
    <x:row r="145" ht="38" customHeight="1">
      <x:c r="A145" s="4"/>
      <x:c r="B145" s="4"/>
      <x:c r="C145" s="4"/>
    </x:row>
    <x:row r="146" ht="38" customHeight="1">
      <x:c r="A146" s="4"/>
      <x:c r="B146" s="4"/>
      <x:c r="C146" s="4"/>
    </x:row>
    <x:row r="147" ht="38" customHeight="1">
      <x:c r="A147" s="4"/>
      <x:c r="B147" s="4"/>
      <x:c r="C147" s="4"/>
    </x:row>
    <x:row r="148" ht="38" customHeight="1">
      <x:c r="A148" s="4"/>
      <x:c r="B148" s="4"/>
      <x:c r="C148" s="4"/>
    </x:row>
    <x:row r="149" ht="38" customHeight="1">
      <x:c r="A149" s="4"/>
      <x:c r="B149" s="4"/>
      <x:c r="C149" s="4"/>
    </x:row>
    <x:row r="150" ht="38" customHeight="1">
      <x:c r="A150" s="4"/>
      <x:c r="B150" s="4"/>
      <x:c r="C150" s="4"/>
    </x:row>
    <x:row r="151" ht="38" customHeight="1">
      <x:c r="A151" s="4"/>
      <x:c r="B151" s="4"/>
      <x:c r="C151" s="4"/>
    </x:row>
    <x:row r="152" ht="38" customHeight="1">
      <x:c r="A152" s="4"/>
      <x:c r="B152" s="4"/>
      <x:c r="C152" s="4"/>
    </x:row>
    <x:row r="153" ht="38" customHeight="1">
      <x:c r="A153" s="4"/>
      <x:c r="B153" s="4"/>
      <x:c r="C153" s="4"/>
    </x:row>
    <x:row r="154" ht="38" customHeight="1">
      <x:c r="A154" s="4"/>
      <x:c r="B154" s="4"/>
      <x:c r="C154" s="4"/>
    </x:row>
    <x:row r="155" ht="38" customHeight="1">
      <x:c r="A155" s="4"/>
      <x:c r="B155" s="4"/>
      <x:c r="C155" s="4"/>
    </x:row>
    <x:row r="156" ht="38" customHeight="1">
      <x:c r="A156" s="4"/>
      <x:c r="B156" s="4"/>
      <x:c r="C156" s="4"/>
    </x:row>
    <x:row r="157" ht="38" customHeight="1">
      <x:c r="A157" s="4"/>
      <x:c r="B157" s="4"/>
      <x:c r="C157" s="4"/>
    </x:row>
    <x:row r="158" ht="38" customHeight="1">
      <x:c r="A158" s="4"/>
      <x:c r="B158" s="4"/>
      <x:c r="C158" s="4"/>
    </x:row>
    <x:row r="159" ht="38" customHeight="1">
      <x:c r="A159" s="4"/>
      <x:c r="B159" s="4"/>
      <x:c r="C159" s="4"/>
    </x:row>
    <x:row r="160" ht="38" customHeight="1">
      <x:c r="A160" s="4"/>
      <x:c r="B160" s="4"/>
      <x:c r="C160" s="4"/>
    </x:row>
    <x:row r="161" ht="38" customHeight="1">
      <x:c r="A161" s="4"/>
      <x:c r="B161" s="4"/>
      <x:c r="C161" s="4"/>
    </x:row>
    <x:row r="162" ht="38" customHeight="1">
      <x:c r="A162" s="4"/>
      <x:c r="B162" s="4"/>
      <x:c r="C162" s="4"/>
    </x:row>
    <x:row r="163" ht="38" customHeight="1">
      <x:c r="A163" s="4"/>
      <x:c r="B163" s="4"/>
      <x:c r="C163" s="4"/>
    </x:row>
    <x:row r="164" ht="38" customHeight="1">
      <x:c r="A164" s="4"/>
      <x:c r="B164" s="4"/>
      <x:c r="C164" s="4"/>
    </x:row>
    <x:row r="165" ht="38" customHeight="1">
      <x:c r="A165" s="4"/>
      <x:c r="B165" s="4"/>
      <x:c r="C165" s="4"/>
    </x:row>
    <x:row r="166" ht="38" customHeight="1">
      <x:c r="A166" s="4"/>
      <x:c r="B166" s="4"/>
      <x:c r="C166" s="4"/>
    </x:row>
    <x:row r="167" ht="38" customHeight="1">
      <x:c r="A167" s="4"/>
      <x:c r="B167" s="4"/>
      <x:c r="C167" s="4"/>
    </x:row>
    <x:row r="168" ht="38" customHeight="1">
      <x:c r="A168" s="4"/>
      <x:c r="B168" s="4"/>
      <x:c r="C168" s="4"/>
    </x:row>
    <x:row r="169" ht="38" customHeight="1">
      <x:c r="A169" s="4"/>
      <x:c r="B169" s="4"/>
      <x:c r="C169" s="4"/>
    </x:row>
    <x:row r="170" ht="38" customHeight="1">
      <x:c r="A170" s="4"/>
      <x:c r="B170" s="4"/>
      <x:c r="C170" s="4"/>
    </x:row>
    <x:row r="171" ht="38" customHeight="1">
      <x:c r="A171" s="4"/>
      <x:c r="B171" s="4"/>
      <x:c r="C171" s="4"/>
    </x:row>
    <x:row r="172" ht="38" customHeight="1">
      <x:c r="A172" s="4"/>
      <x:c r="B172" s="4"/>
      <x:c r="C172" s="4"/>
    </x:row>
    <x:row r="173" ht="38" customHeight="1">
      <x:c r="A173" s="4"/>
      <x:c r="B173" s="4"/>
      <x:c r="C173" s="4"/>
    </x:row>
    <x:row r="174" ht="38" customHeight="1">
      <x:c r="A174" s="4"/>
      <x:c r="B174" s="4"/>
      <x:c r="C174" s="4"/>
    </x:row>
    <x:row r="175" ht="38" customHeight="1">
      <x:c r="A175" s="4"/>
      <x:c r="B175" s="4"/>
      <x:c r="C175" s="4"/>
    </x:row>
    <x:row r="176" ht="38" customHeight="1">
      <x:c r="A176" s="4"/>
      <x:c r="B176" s="4"/>
      <x:c r="C176" s="4"/>
    </x:row>
    <x:row r="177" ht="38" customHeight="1">
      <x:c r="A177" s="4"/>
      <x:c r="B177" s="4"/>
      <x:c r="C177" s="4"/>
    </x:row>
    <x:row r="178" ht="38" customHeight="1">
      <x:c r="A178" s="4"/>
      <x:c r="B178" s="4"/>
      <x:c r="C178" s="4"/>
    </x:row>
    <x:row r="179" ht="38" customHeight="1">
      <x:c r="A179" s="4"/>
      <x:c r="B179" s="4"/>
      <x:c r="C179" s="4"/>
    </x:row>
    <x:row r="180" ht="38" customHeight="1">
      <x:c r="A180" s="4"/>
      <x:c r="B180" s="4"/>
      <x:c r="C180" s="4"/>
    </x:row>
    <x:row r="181" ht="38" customHeight="1">
      <x:c r="A181" s="4"/>
      <x:c r="B181" s="4"/>
      <x:c r="C181" s="4"/>
    </x:row>
    <x:row r="182" ht="38" customHeight="1">
      <x:c r="A182" s="4"/>
      <x:c r="B182" s="4"/>
      <x:c r="C182" s="4"/>
    </x:row>
    <x:row r="183" ht="38" customHeight="1">
      <x:c r="A183" s="4"/>
      <x:c r="B183" s="4"/>
      <x:c r="C183" s="4"/>
    </x:row>
    <x:row r="184" ht="38" customHeight="1">
      <x:c r="A184" s="4"/>
      <x:c r="B184" s="4"/>
      <x:c r="C184" s="4"/>
    </x:row>
    <x:row r="185" ht="38" customHeight="1">
      <x:c r="A185" s="4"/>
      <x:c r="B185" s="4"/>
      <x:c r="C185" s="4"/>
    </x:row>
    <x:row r="186" ht="38" customHeight="1">
      <x:c r="A186" s="4"/>
      <x:c r="B186" s="4"/>
      <x:c r="C186" s="4"/>
    </x:row>
    <x:row r="187" ht="38" customHeight="1">
      <x:c r="A187" s="4"/>
      <x:c r="B187" s="4"/>
      <x:c r="C187" s="4"/>
    </x:row>
    <x:row r="188" ht="38" customHeight="1">
      <x:c r="A188" s="4"/>
      <x:c r="B188" s="4"/>
      <x:c r="C188" s="4"/>
    </x:row>
    <x:row r="189" ht="38" customHeight="1">
      <x:c r="A189" s="4"/>
      <x:c r="B189" s="4"/>
      <x:c r="C189" s="4"/>
    </x:row>
    <x:row r="190" ht="38" customHeight="1">
      <x:c r="A190" s="4"/>
      <x:c r="B190" s="4"/>
      <x:c r="C190" s="4"/>
    </x:row>
    <x:row r="191" ht="38" customHeight="1">
      <x:c r="A191" s="4"/>
      <x:c r="B191" s="4"/>
      <x:c r="C191" s="4"/>
    </x:row>
    <x:row r="192" ht="38" customHeight="1">
      <x:c r="A192" s="4"/>
      <x:c r="B192" s="4"/>
      <x:c r="C192" s="4"/>
    </x:row>
    <x:row r="193" ht="38" customHeight="1">
      <x:c r="A193" s="4"/>
      <x:c r="B193" s="4"/>
      <x:c r="C193" s="4"/>
    </x:row>
    <x:row r="194" ht="38" customHeight="1">
      <x:c r="A194" s="4"/>
      <x:c r="B194" s="4"/>
      <x:c r="C194" s="4"/>
    </x:row>
    <x:row r="195" ht="38" customHeight="1">
      <x:c r="A195" s="4"/>
      <x:c r="B195" s="4"/>
      <x:c r="C195" s="4"/>
    </x:row>
    <x:row r="196" ht="38" customHeight="1">
      <x:c r="A196" s="4"/>
      <x:c r="B196" s="4"/>
      <x:c r="C196" s="4"/>
    </x:row>
    <x:row r="197" ht="38" customHeight="1">
      <x:c r="A197" s="4"/>
      <x:c r="B197" s="4"/>
      <x:c r="C197" s="4"/>
    </x:row>
    <x:row r="198" ht="38" customHeight="1">
      <x:c r="A198" s="4"/>
      <x:c r="B198" s="4"/>
      <x:c r="C198" s="4"/>
    </x:row>
    <x:row r="199" ht="38" customHeight="1">
      <x:c r="A199" s="4"/>
      <x:c r="B199" s="4"/>
      <x:c r="C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1">
    <x:dataValidation type="list" sqref="B108">
      <x:formula1>"Yes,No,Not assessed"</x:formula1>
    </x:dataValidation>
  </x:dataValidations>
  <x:pageMargins left="0.7" right="0.7" top="0.75" bottom="0.75" header="0.3" footer="0.3"/>
</x:worksheet>
</file>

<file path=xl/worksheets/sheet5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K6.06 | Recognition and contribution plan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Recognise useful contributions without rewarding flattering numbers or silencing criticism.</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K6.06</x:v>
      </x:c>
      <x:c r="K5" s="24"/>
      <x:c r="L5" s="24"/>
    </x:row>
    <x:row r="6" ht="22" customHeight="1">
      <x:c r="A6" s="4"/>
      <x:c r="B6" s="4"/>
      <x:c r="C6" s="4"/>
      <x:c r="D6" s="4"/>
      <x:c r="E6" s="4"/>
      <x:c r="F6" s="4"/>
      <x:c r="G6" s="4"/>
      <x:c r="H6" s="4"/>
      <x:c r="I6" s="4"/>
      <x:c r="J6" s="4"/>
      <x:c r="K6" s="4"/>
      <x:c r="L6" s="4"/>
    </x:row>
    <x:row r="7" ht="22" customHeight="1">
      <x:c r="A7" s="30" t="str">
        <x:v>MANUAL GUIDE / 176    FORM / 177</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Contribution
What action deserves recognition?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Evidence
What supports the recognition?</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Who contributed
Whose work might otherwise be overlooked?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Recognition method
What is appropriate and welcome?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Message
What should the recognition reinforce?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Fairness check
Could the recognition exclude or pressure others?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Unfinished work
What must be acknowledged?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Follow-through
What happens after the recognition?</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recognition plan that reinforces learning, contribution and honest evidence.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use recognition to reward concealment, unpaid overload or uncritical agreement. Follow the organisation's reward rules for any material award.</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Recognition should reinforce the behaviour and learning that made progress possible. Include people who identified a risk, improved a design or prevented an unsafe extension. Avoid presenting an entire team as successful when a critical safeguard failed. Ask how recognition will be experienced across roles and shifts.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Identify the specific contribution and evidence of its value.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Check that the result and safeguards are honestly represented.</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Choose recognition appropriate to the person, team and local context.</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Include less visible work and contributions that challenged the original plan.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Explain what others can learn and what remains unfinished.</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5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K6.07 | Evidence-based progress story</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Communicate early progress without exaggerating what the evidence proves.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K6.07</x:v>
      </x:c>
      <x:c r="K5" s="24"/>
      <x:c r="L5" s="24"/>
    </x:row>
    <x:row r="6" ht="22" customHeight="1">
      <x:c r="A6" s="4"/>
      <x:c r="B6" s="4"/>
      <x:c r="C6" s="4"/>
      <x:c r="D6" s="4"/>
      <x:c r="E6" s="4"/>
      <x:c r="F6" s="4"/>
      <x:c r="G6" s="4"/>
      <x:c r="H6" s="4"/>
      <x:c r="I6" s="4"/>
      <x:c r="J6" s="4"/>
      <x:c r="K6" s="4"/>
      <x:c r="L6" s="4"/>
    </x:row>
    <x:row r="7" ht="22" customHeight="1">
      <x:c r="A7" s="30" t="str">
        <x:v>MANUAL GUIDE / 179    FORM / 180</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Starting point
What problem was the team trying to address?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Action
What was actually tested?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Result
What can be stated accurately?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Meaning
What does the result suggest?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Contribution
Who helped generate the learning?</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Limit
What must not be inferred?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Next action
What will happen now?</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Publication check
Who checks accuracy and permissions?</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accurate progress narrative that supports the next decision.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describe a pilot as successful by selecting only the measure that improved. Report material adverse or missed results alongside progress.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useful progress story explains the problem, the action, the evidence, the people's contribution and the limits. It should make the next step credible rather than imply that the programme is complete. Use counts and defined periods, and avoid presenting a selected anecdote as a representative outcome.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State the original problem and the bounded change tested.</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Describe the result with denominators and relevant safeguards.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Explain what participants contributed and what the team learned.</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State limitations and what cannot yet be claimed.</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Invite the next practical contribution or explain the next decision.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E01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5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K6.08 | Short-term win learning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Turn early results into better design and stronger judgement.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K6.08</x:v>
      </x:c>
      <x:c r="K5" s="24"/>
      <x:c r="L5" s="24"/>
    </x:row>
    <x:row r="6" ht="22" customHeight="1">
      <x:c r="A6" s="4"/>
      <x:c r="B6" s="4"/>
      <x:c r="C6" s="4"/>
      <x:c r="D6" s="4"/>
      <x:c r="E6" s="4"/>
      <x:c r="F6" s="4"/>
      <x:c r="G6" s="4"/>
      <x:c r="H6" s="4"/>
      <x:c r="I6" s="4"/>
      <x:c r="J6" s="4"/>
      <x:c r="K6" s="4"/>
      <x:c r="L6" s="4"/>
    </x:row>
    <x:row r="7" ht="22" customHeight="1">
      <x:c r="A7" s="30" t="str">
        <x:v>MANUAL GUIDE / 182    FORM / 183</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Expected result
What did we think would happen?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Actual result
What happened across all important measures?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Mechanism
What helped and what got in the way?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Unexpected effect
What else changed?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Keep
What should continue?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Adapt or stop
What must change before extension?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Next commitment
What is the next bounded step?</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Learning transfer
Who needs the result?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learning record that changes the next action.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learning review is not a substitute for incident investigation where a serious event requires a formal route. Preserve the relevant evidence and authority.</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Run a 60-minute review soon after the test, while the experience is still clear. Bring the people who did the work, the data owner and the person who can authorise changes. Use the review to understand differences from prediction, not to judge whether the team was sufficiently positive. End with a specific next experiment or implementation decision.</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Restate the question, prediction and actual scope: 10 minutes.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Review outcome, process, quality and access evidence: 15 minutes.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Explore why the result differed from expectation: 15 minutes.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Choose what to retain, adapt, stop or test next: 15 minutes.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Confirm owners, evidence needs and feedback to participants: 5 minutes.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 E09</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5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40" hidden="0" customWidth="1"/>
    <x:col min="3" max="3" width="45" hidden="0" customWidth="1"/>
    <x:col min="4" max="4" width="24" hidden="0" customWidth="1"/>
    <x:col min="5" max="5" width="18" hidden="0" customWidth="1"/>
    <x:col min="6" max="6" width="18" hidden="0" customWidth="1"/>
    <x:col min="7" max="7" width="20" hidden="0" customWidth="1"/>
    <x:col min="8" max="8" width="45"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K7.01 | Wave planning and release criteria</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Extend the change in manageable waves with clear evidence requirements.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K7.01</x:v>
      </x:c>
      <x:c r="K5" s="24"/>
      <x:c r="L5" s="24"/>
    </x:row>
    <x:row r="6" ht="22" customHeight="1">
      <x:c r="A6" s="4"/>
      <x:c r="B6" s="4"/>
      <x:c r="C6" s="4"/>
      <x:c r="D6" s="4"/>
      <x:c r="E6" s="4"/>
      <x:c r="F6" s="4"/>
      <x:c r="G6" s="4"/>
      <x:c r="H6" s="4"/>
      <x:c r="I6" s="4"/>
      <x:c r="J6" s="4"/>
      <x:c r="K6" s="4"/>
      <x:c r="L6" s="4"/>
    </x:row>
    <x:row r="7" ht="22" customHeight="1">
      <x:c r="A7" s="30" t="str">
        <x:v>MANUAL GUIDE / 188    FORM / 189</x:v>
      </x:c>
      <x:c r="B7" s="30"/>
      <x:c r="C7" s="30"/>
      <x:c r="D7" s="30"/>
      <x:c r="E7" s="30"/>
      <x:c r="F7" s="30"/>
      <x:c r="G7" s="30" t="str">
        <x:v>LIVE WORKING TOOL</x:v>
      </x:c>
      <x:c r="H7" s="30"/>
      <x:c r="I7" s="30"/>
      <x:c r="J7" s="30"/>
      <x:c r="K7" s="30"/>
      <x:c r="L7" s="30"/>
    </x:row>
    <x:row r="8" ht="24" customHeight="1">
      <x:c r="A8" s="68" t="str">
        <x:f>IFERROR(HYPERLINK("#'K7.01 Wave plan'!A94","OPEN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Wave scope
Who and what will join next?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Difference from pilot
Which conditions are materially different?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Evidence to refresh
What cannot be carried forward unchanged?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Dependencies
What must be completed first?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Capacity
What time and cover are committed?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Release criteria
What must be true before the wave starts?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Decision and fallback
Who authorises and how can service recover?</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When will results and conditions be checked?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wave plan with explicit release and review conditions.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successful first site is not a licence to bypass readiness checks elsewhere. Reassess the scope whenever a material condition changes.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wave is a defined implementation scope, not simply a date in the calendar. Specify the populations, work variations, dependencies and support it includes. Use learning from earlier tests without assuming that a new site is identical. Agree release criteria and a review point before committing the next group.</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Define each wave by work, population, location and change version.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Identify what differs from the pilot and what evidence must be refreshed.</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Check capacity, dependencies, support and operational readiness.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Agree release criteria, fallback and an accountable decision owner.</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Record the wave decision and communicate conditions to affected teams.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E01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LIVE REGISTER / Wave planning and release criteria</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ID</x:v>
      </x:c>
      <x:c r="B98" s="99" t="str">
        <x:v>Wave / scope</x:v>
      </x:c>
      <x:c r="C98" s="99" t="str">
        <x:v>Release condition</x:v>
      </x:c>
      <x:c r="D98" s="99" t="str">
        <x:v>Owner</x:v>
      </x:c>
      <x:c r="E98" s="99" t="str">
        <x:v>Planned date</x:v>
      </x:c>
      <x:c r="F98" s="99" t="str">
        <x:v>Actual date</x:v>
      </x:c>
      <x:c r="G98" s="99" t="str">
        <x:v>Status</x:v>
      </x:c>
      <x:c r="H98" s="99" t="str">
        <x:v>Evidence / dependencies</x:v>
      </x:c>
      <x:c r="I98" s="4"/>
      <x:c r="J98" s="4"/>
      <x:c r="K98" s="4"/>
      <x:c r="L98" s="4"/>
    </x:row>
    <x:row r="99" ht="38" customHeight="1">
      <x:c r="A99" s="38"/>
      <x:c r="B99" s="38"/>
      <x:c r="C99" s="38"/>
      <x:c r="D99" s="38"/>
      <x:c r="E99" s="38"/>
      <x:c r="F99" s="38"/>
      <x:c r="G99" s="38"/>
      <x:c r="H99" s="38"/>
      <x:c r="I99" s="4"/>
      <x:c r="J99" s="4"/>
      <x:c r="K99" s="4"/>
      <x:c r="L99" s="4"/>
    </x:row>
    <x:row r="100" ht="38" customHeight="1">
      <x:c r="A100" s="38"/>
      <x:c r="B100" s="38"/>
      <x:c r="C100" s="38"/>
      <x:c r="D100" s="38"/>
      <x:c r="E100" s="38"/>
      <x:c r="F100" s="38"/>
      <x:c r="G100" s="38"/>
      <x:c r="H100" s="38"/>
      <x:c r="I100" s="4"/>
      <x:c r="J100" s="4"/>
      <x:c r="K100" s="4"/>
      <x:c r="L100" s="4"/>
    </x:row>
    <x:row r="101" ht="38" customHeight="1">
      <x:c r="A101" s="38"/>
      <x:c r="B101" s="38"/>
      <x:c r="C101" s="38"/>
      <x:c r="D101" s="38"/>
      <x:c r="E101" s="38"/>
      <x:c r="F101" s="38"/>
      <x:c r="G101" s="38"/>
      <x:c r="H101" s="38"/>
    </x:row>
    <x:row r="102" ht="38" customHeight="1">
      <x:c r="A102" s="38"/>
      <x:c r="B102" s="38"/>
      <x:c r="C102" s="38"/>
      <x:c r="D102" s="38"/>
      <x:c r="E102" s="38"/>
      <x:c r="F102" s="38"/>
      <x:c r="G102" s="38"/>
      <x:c r="H102" s="38"/>
    </x:row>
    <x:row r="103" ht="38" customHeight="1">
      <x:c r="A103" s="38"/>
      <x:c r="B103" s="38"/>
      <x:c r="C103" s="38"/>
      <x:c r="D103" s="38"/>
      <x:c r="E103" s="38"/>
      <x:c r="F103" s="38"/>
      <x:c r="G103" s="38"/>
      <x:c r="H103" s="38"/>
    </x:row>
    <x:row r="104" ht="38" customHeight="1">
      <x:c r="A104" s="38"/>
      <x:c r="B104" s="38"/>
      <x:c r="C104" s="38"/>
      <x:c r="D104" s="38"/>
      <x:c r="E104" s="38"/>
      <x:c r="F104" s="38"/>
      <x:c r="G104" s="38"/>
      <x:c r="H104" s="38"/>
    </x:row>
    <x:row r="105" ht="38" customHeight="1">
      <x:c r="A105" s="38"/>
      <x:c r="B105" s="38"/>
      <x:c r="C105" s="38"/>
      <x:c r="D105" s="38"/>
      <x:c r="E105" s="38"/>
      <x:c r="F105" s="38"/>
      <x:c r="G105" s="38"/>
      <x:c r="H105" s="38"/>
    </x:row>
    <x:row r="106" ht="38" customHeight="1">
      <x:c r="A106" s="38"/>
      <x:c r="B106" s="38"/>
      <x:c r="C106" s="38"/>
      <x:c r="D106" s="38"/>
      <x:c r="E106" s="38"/>
      <x:c r="F106" s="38"/>
      <x:c r="G106" s="38"/>
      <x:c r="H106" s="38"/>
    </x:row>
    <x:row r="107" ht="38" customHeight="1">
      <x:c r="A107" s="38"/>
      <x:c r="B107" s="38"/>
      <x:c r="C107" s="38"/>
      <x:c r="D107" s="38"/>
      <x:c r="E107" s="38"/>
      <x:c r="F107" s="38"/>
      <x:c r="G107" s="38"/>
      <x:c r="H107" s="38"/>
    </x:row>
    <x:row r="108" ht="38" customHeight="1">
      <x:c r="A108" s="38"/>
      <x:c r="B108" s="38"/>
      <x:c r="C108" s="38"/>
      <x:c r="D108" s="38"/>
      <x:c r="E108" s="38"/>
      <x:c r="F108" s="38"/>
      <x:c r="G108" s="38"/>
      <x:c r="H108" s="38"/>
    </x:row>
    <x:row r="109" ht="38" customHeight="1">
      <x:c r="A109" s="38"/>
      <x:c r="B109" s="38"/>
      <x:c r="C109" s="38"/>
      <x:c r="D109" s="38"/>
      <x:c r="E109" s="38"/>
      <x:c r="F109" s="38"/>
      <x:c r="G109" s="38"/>
      <x:c r="H109" s="38"/>
    </x:row>
    <x:row r="110" ht="38" customHeight="1">
      <x:c r="A110" s="38"/>
      <x:c r="B110" s="38"/>
      <x:c r="C110" s="38"/>
      <x:c r="D110" s="38"/>
      <x:c r="E110" s="38"/>
      <x:c r="F110" s="38"/>
      <x:c r="G110" s="38"/>
      <x:c r="H110" s="38"/>
    </x:row>
    <x:row r="111" ht="38" customHeight="1">
      <x:c r="A111" s="38"/>
      <x:c r="B111" s="38"/>
      <x:c r="C111" s="38"/>
      <x:c r="D111" s="38"/>
      <x:c r="E111" s="38"/>
      <x:c r="F111" s="38"/>
      <x:c r="G111" s="38"/>
      <x:c r="H111" s="38"/>
    </x:row>
    <x:row r="112" ht="38" customHeight="1">
      <x:c r="A112" s="38"/>
      <x:c r="B112" s="38"/>
      <x:c r="C112" s="38"/>
      <x:c r="D112" s="38"/>
      <x:c r="E112" s="38"/>
      <x:c r="F112" s="38"/>
      <x:c r="G112" s="38"/>
      <x:c r="H112" s="38"/>
    </x:row>
    <x:row r="113" ht="38" customHeight="1">
      <x:c r="A113" s="38"/>
      <x:c r="B113" s="38"/>
      <x:c r="C113" s="38"/>
      <x:c r="D113" s="38"/>
      <x:c r="E113" s="38"/>
      <x:c r="F113" s="38"/>
      <x:c r="G113" s="38"/>
      <x:c r="H113" s="38"/>
    </x:row>
    <x:row r="114" ht="38" customHeight="1">
      <x:c r="A114" s="38"/>
      <x:c r="B114" s="38"/>
      <x:c r="C114" s="38"/>
      <x:c r="D114" s="38"/>
      <x:c r="E114" s="38"/>
      <x:c r="F114" s="38"/>
      <x:c r="G114" s="38"/>
      <x:c r="H114" s="38"/>
    </x:row>
    <x:row r="115" ht="38" customHeight="1">
      <x:c r="A115" s="38"/>
      <x:c r="B115" s="38"/>
      <x:c r="C115" s="38"/>
      <x:c r="D115" s="38"/>
      <x:c r="E115" s="38"/>
      <x:c r="F115" s="38"/>
      <x:c r="G115" s="38"/>
      <x:c r="H115" s="38"/>
    </x:row>
    <x:row r="116" ht="38" customHeight="1">
      <x:c r="A116" s="38"/>
      <x:c r="B116" s="38"/>
      <x:c r="C116" s="38"/>
      <x:c r="D116" s="38"/>
      <x:c r="E116" s="38"/>
      <x:c r="F116" s="38"/>
      <x:c r="G116" s="38"/>
      <x:c r="H116" s="38"/>
    </x:row>
    <x:row r="117" ht="38" customHeight="1">
      <x:c r="A117" s="38"/>
      <x:c r="B117" s="38"/>
      <x:c r="C117" s="38"/>
      <x:c r="D117" s="38"/>
      <x:c r="E117" s="38"/>
      <x:c r="F117" s="38"/>
      <x:c r="G117" s="38"/>
      <x:c r="H117" s="38"/>
    </x:row>
    <x:row r="118" ht="38" customHeight="1">
      <x:c r="A118" s="38"/>
      <x:c r="B118" s="38"/>
      <x:c r="C118" s="38"/>
      <x:c r="D118" s="38"/>
      <x:c r="E118" s="38"/>
      <x:c r="F118" s="38"/>
      <x:c r="G118" s="38"/>
      <x:c r="H118" s="38"/>
    </x:row>
    <x:row r="119" ht="38" customHeight="1">
      <x:c r="A119" s="38"/>
      <x:c r="B119" s="38"/>
      <x:c r="C119" s="38"/>
      <x:c r="D119" s="38"/>
      <x:c r="E119" s="38"/>
      <x:c r="F119" s="38"/>
      <x:c r="G119" s="38"/>
      <x:c r="H119" s="38"/>
    </x:row>
    <x:row r="120" ht="38" customHeight="1">
      <x:c r="A120" s="38"/>
      <x:c r="B120" s="38"/>
      <x:c r="C120" s="38"/>
      <x:c r="D120" s="38"/>
      <x:c r="E120" s="38"/>
      <x:c r="F120" s="38"/>
      <x:c r="G120" s="38"/>
      <x:c r="H120" s="38"/>
    </x:row>
    <x:row r="121" ht="38" customHeight="1">
      <x:c r="A121" s="38"/>
      <x:c r="B121" s="38"/>
      <x:c r="C121" s="38"/>
      <x:c r="D121" s="38"/>
      <x:c r="E121" s="38"/>
      <x:c r="F121" s="38"/>
      <x:c r="G121" s="38"/>
      <x:c r="H121" s="38"/>
    </x:row>
    <x:row r="122" ht="38" customHeight="1">
      <x:c r="A122" s="38"/>
      <x:c r="B122" s="38"/>
      <x:c r="C122" s="38"/>
      <x:c r="D122" s="38"/>
      <x:c r="E122" s="38"/>
      <x:c r="F122" s="38"/>
      <x:c r="G122" s="38"/>
      <x:c r="H122" s="38"/>
    </x:row>
    <x:row r="123" ht="38" customHeight="1">
      <x:c r="A123" s="38"/>
      <x:c r="B123" s="38"/>
      <x:c r="C123" s="38"/>
      <x:c r="D123" s="38"/>
      <x:c r="E123" s="38"/>
      <x:c r="F123" s="38"/>
      <x:c r="G123" s="38"/>
      <x:c r="H123" s="38"/>
    </x:row>
    <x:row r="124" ht="38" customHeight="1">
      <x:c r="A124" s="38"/>
      <x:c r="B124" s="38"/>
      <x:c r="C124" s="38"/>
      <x:c r="D124" s="38"/>
      <x:c r="E124" s="38"/>
      <x:c r="F124" s="38"/>
      <x:c r="G124" s="38"/>
      <x:c r="H124" s="38"/>
    </x:row>
    <x:row r="125" ht="38" customHeight="1">
      <x:c r="A125" s="38"/>
      <x:c r="B125" s="38"/>
      <x:c r="C125" s="38"/>
      <x:c r="D125" s="38"/>
      <x:c r="E125" s="38"/>
      <x:c r="F125" s="38"/>
      <x:c r="G125" s="38"/>
      <x:c r="H125" s="38"/>
    </x:row>
    <x:row r="126" ht="38" customHeight="1">
      <x:c r="A126" s="38"/>
      <x:c r="B126" s="38"/>
      <x:c r="C126" s="38"/>
      <x:c r="D126" s="38"/>
      <x:c r="E126" s="38"/>
      <x:c r="F126" s="38"/>
      <x:c r="G126" s="38"/>
      <x:c r="H126" s="38"/>
    </x:row>
    <x:row r="127" ht="38" customHeight="1">
      <x:c r="A127" s="38"/>
      <x:c r="B127" s="38"/>
      <x:c r="C127" s="38"/>
      <x:c r="D127" s="38"/>
      <x:c r="E127" s="38"/>
      <x:c r="F127" s="38"/>
      <x:c r="G127" s="38"/>
      <x:c r="H127" s="38"/>
    </x:row>
    <x:row r="128" ht="38" customHeight="1">
      <x:c r="A128" s="38"/>
      <x:c r="B128" s="38"/>
      <x:c r="C128" s="38"/>
      <x:c r="D128" s="38"/>
      <x:c r="E128" s="38"/>
      <x:c r="F128" s="38"/>
      <x:c r="G128" s="38"/>
      <x:c r="H128" s="38"/>
    </x:row>
    <x:row r="129" ht="38" customHeight="1">
      <x:c r="A129" s="4"/>
      <x:c r="B129" s="4"/>
      <x:c r="C129" s="4"/>
      <x:c r="D129" s="4"/>
      <x:c r="E129" s="4"/>
      <x:c r="F129" s="4"/>
      <x:c r="G129" s="4"/>
      <x:c r="H129" s="4"/>
    </x:row>
    <x:row r="130" ht="38" customHeight="1">
      <x:c r="A130" s="4"/>
      <x:c r="B130" s="4"/>
      <x:c r="C130" s="4"/>
      <x:c r="D130" s="4"/>
      <x:c r="E130" s="4"/>
      <x:c r="F130" s="4"/>
      <x:c r="G130" s="4"/>
      <x:c r="H130" s="4"/>
    </x:row>
    <x:row r="131" ht="38" customHeight="1">
      <x:c r="A131" s="4"/>
      <x:c r="B131" s="4"/>
      <x:c r="C131" s="4"/>
      <x:c r="D131" s="4"/>
      <x:c r="E131" s="4"/>
      <x:c r="F131" s="4"/>
      <x:c r="G131" s="4"/>
      <x:c r="H131" s="4"/>
    </x:row>
    <x:row r="132" ht="38" customHeight="1">
      <x:c r="A132" s="4"/>
      <x:c r="B132" s="4"/>
      <x:c r="C132" s="4"/>
      <x:c r="D132" s="4"/>
      <x:c r="E132" s="4"/>
      <x:c r="F132" s="4"/>
      <x:c r="G132" s="4"/>
      <x:c r="H132" s="4"/>
    </x:row>
    <x:row r="133" ht="38" customHeight="1">
      <x:c r="A133" s="4"/>
      <x:c r="B133" s="4"/>
      <x:c r="C133" s="4"/>
      <x:c r="D133" s="4"/>
      <x:c r="E133" s="4"/>
      <x:c r="F133" s="4"/>
      <x:c r="G133" s="4"/>
      <x:c r="H133" s="4"/>
    </x:row>
    <x:row r="134" ht="38" customHeight="1">
      <x:c r="A134" s="4"/>
      <x:c r="B134" s="4"/>
      <x:c r="C134" s="4"/>
      <x:c r="D134" s="4"/>
      <x:c r="E134" s="4"/>
      <x:c r="F134" s="4"/>
      <x:c r="G134" s="4"/>
      <x:c r="H134" s="4"/>
    </x:row>
    <x:row r="135" ht="38" customHeight="1">
      <x:c r="A135" s="4"/>
      <x:c r="B135" s="4"/>
      <x:c r="C135" s="4"/>
      <x:c r="D135" s="4"/>
      <x:c r="E135" s="4"/>
      <x:c r="F135" s="4"/>
      <x:c r="G135" s="4"/>
      <x:c r="H135" s="4"/>
    </x:row>
    <x:row r="136" ht="38" customHeight="1">
      <x:c r="A136" s="4"/>
      <x:c r="B136" s="4"/>
      <x:c r="C136" s="4"/>
      <x:c r="D136" s="4"/>
      <x:c r="E136" s="4"/>
      <x:c r="F136" s="4"/>
      <x:c r="G136" s="4"/>
      <x:c r="H136" s="4"/>
    </x:row>
    <x:row r="137" ht="38" customHeight="1">
      <x:c r="A137" s="4"/>
      <x:c r="B137" s="4"/>
      <x:c r="C137" s="4"/>
      <x:c r="D137" s="4"/>
      <x:c r="E137" s="4"/>
      <x:c r="F137" s="4"/>
      <x:c r="G137" s="4"/>
      <x:c r="H137" s="4"/>
    </x:row>
    <x:row r="138" ht="38" customHeight="1">
      <x:c r="A138" s="4"/>
      <x:c r="B138" s="4"/>
      <x:c r="C138" s="4"/>
      <x:c r="D138" s="4"/>
      <x:c r="E138" s="4"/>
      <x:c r="F138" s="4"/>
      <x:c r="G138" s="4"/>
      <x:c r="H138" s="4"/>
    </x:row>
    <x:row r="139" ht="38" customHeight="1">
      <x:c r="A139" s="4"/>
      <x:c r="B139" s="4"/>
      <x:c r="C139" s="4"/>
      <x:c r="D139" s="4"/>
      <x:c r="E139" s="4"/>
      <x:c r="F139" s="4"/>
      <x:c r="G139" s="4"/>
      <x:c r="H139" s="4"/>
    </x:row>
    <x:row r="140" ht="38" customHeight="1">
      <x:c r="A140" s="4"/>
      <x:c r="B140" s="4"/>
      <x:c r="C140" s="4"/>
      <x:c r="D140" s="4"/>
      <x:c r="E140" s="4"/>
      <x:c r="F140" s="4"/>
      <x:c r="G140" s="4"/>
      <x:c r="H140" s="4"/>
    </x:row>
    <x:row r="141" ht="38" customHeight="1">
      <x:c r="A141" s="4"/>
      <x:c r="B141" s="4"/>
      <x:c r="C141" s="4"/>
      <x:c r="D141" s="4"/>
      <x:c r="E141" s="4"/>
      <x:c r="F141" s="4"/>
      <x:c r="G141" s="4"/>
      <x:c r="H141" s="4"/>
    </x:row>
    <x:row r="142" ht="38" customHeight="1">
      <x:c r="A142" s="4"/>
      <x:c r="B142" s="4"/>
      <x:c r="C142" s="4"/>
      <x:c r="D142" s="4"/>
      <x:c r="E142" s="4"/>
      <x:c r="F142" s="4"/>
      <x:c r="G142" s="4"/>
      <x:c r="H142" s="4"/>
    </x:row>
    <x:row r="143" ht="38" customHeight="1">
      <x:c r="A143" s="4"/>
      <x:c r="B143" s="4"/>
      <x:c r="C143" s="4"/>
      <x:c r="D143" s="4"/>
      <x:c r="E143" s="4"/>
      <x:c r="F143" s="4"/>
      <x:c r="G143" s="4"/>
      <x:c r="H143" s="4"/>
    </x:row>
    <x:row r="144" ht="38" customHeight="1">
      <x:c r="A144" s="4"/>
      <x:c r="B144" s="4"/>
      <x:c r="C144" s="4"/>
      <x:c r="D144" s="4"/>
      <x:c r="E144" s="4"/>
      <x:c r="F144" s="4"/>
      <x:c r="G144" s="4"/>
      <x:c r="H144" s="4"/>
    </x:row>
    <x:row r="145" ht="38" customHeight="1">
      <x:c r="A145" s="4"/>
      <x:c r="B145" s="4"/>
      <x:c r="C145" s="4"/>
      <x:c r="D145" s="4"/>
      <x:c r="E145" s="4"/>
      <x:c r="F145" s="4"/>
      <x:c r="G145" s="4"/>
      <x:c r="H145" s="4"/>
    </x:row>
    <x:row r="146" ht="38" customHeight="1">
      <x:c r="A146" s="4"/>
      <x:c r="B146" s="4"/>
      <x:c r="C146" s="4"/>
      <x:c r="D146" s="4"/>
      <x:c r="E146" s="4"/>
      <x:c r="F146" s="4"/>
      <x:c r="G146" s="4"/>
      <x:c r="H146" s="4"/>
    </x:row>
    <x:row r="147" ht="38" customHeight="1">
      <x:c r="A147" s="4"/>
      <x:c r="B147" s="4"/>
      <x:c r="C147" s="4"/>
      <x:c r="D147" s="4"/>
      <x:c r="E147" s="4"/>
      <x:c r="F147" s="4"/>
      <x:c r="G147" s="4"/>
      <x:c r="H147" s="4"/>
    </x:row>
    <x:row r="148" ht="38" customHeight="1">
      <x:c r="A148" s="4"/>
      <x:c r="B148" s="4"/>
      <x:c r="C148" s="4"/>
      <x:c r="D148" s="4"/>
      <x:c r="E148" s="4"/>
      <x:c r="F148" s="4"/>
      <x:c r="G148" s="4"/>
      <x:c r="H148" s="4"/>
    </x:row>
    <x:row r="149" ht="38" customHeight="1">
      <x:c r="A149" s="4"/>
      <x:c r="B149" s="4"/>
      <x:c r="C149" s="4"/>
      <x:c r="D149" s="4"/>
      <x:c r="E149" s="4"/>
      <x:c r="F149" s="4"/>
      <x:c r="G149" s="4"/>
      <x:c r="H149" s="4"/>
    </x:row>
    <x:row r="150" ht="38" customHeight="1">
      <x:c r="A150" s="4"/>
      <x:c r="B150" s="4"/>
      <x:c r="C150" s="4"/>
      <x:c r="D150" s="4"/>
      <x:c r="E150" s="4"/>
      <x:c r="F150" s="4"/>
      <x:c r="G150" s="4"/>
      <x:c r="H150" s="4"/>
    </x:row>
    <x:row r="151" ht="38" customHeight="1">
      <x:c r="A151" s="4"/>
      <x:c r="B151" s="4"/>
      <x:c r="C151" s="4"/>
      <x:c r="D151" s="4"/>
      <x:c r="E151" s="4"/>
      <x:c r="F151" s="4"/>
      <x:c r="G151" s="4"/>
      <x:c r="H151" s="4"/>
    </x:row>
    <x:row r="152" ht="38" customHeight="1">
      <x:c r="A152" s="4"/>
      <x:c r="B152" s="4"/>
      <x:c r="C152" s="4"/>
      <x:c r="D152" s="4"/>
      <x:c r="E152" s="4"/>
      <x:c r="F152" s="4"/>
      <x:c r="G152" s="4"/>
      <x:c r="H152" s="4"/>
    </x:row>
    <x:row r="153" ht="38" customHeight="1">
      <x:c r="A153" s="4"/>
      <x:c r="B153" s="4"/>
      <x:c r="C153" s="4"/>
      <x:c r="D153" s="4"/>
      <x:c r="E153" s="4"/>
      <x:c r="F153" s="4"/>
      <x:c r="G153" s="4"/>
      <x:c r="H153" s="4"/>
    </x:row>
    <x:row r="154" ht="38" customHeight="1">
      <x:c r="A154" s="4"/>
      <x:c r="B154" s="4"/>
      <x:c r="C154" s="4"/>
      <x:c r="D154" s="4"/>
      <x:c r="E154" s="4"/>
      <x:c r="F154" s="4"/>
      <x:c r="G154" s="4"/>
      <x:c r="H154" s="4"/>
    </x:row>
    <x:row r="155" ht="38" customHeight="1">
      <x:c r="A155" s="4"/>
      <x:c r="B155" s="4"/>
      <x:c r="C155" s="4"/>
      <x:c r="D155" s="4"/>
      <x:c r="E155" s="4"/>
      <x:c r="F155" s="4"/>
      <x:c r="G155" s="4"/>
      <x:c r="H155" s="4"/>
    </x:row>
    <x:row r="156" ht="38" customHeight="1">
      <x:c r="A156" s="4"/>
      <x:c r="B156" s="4"/>
      <x:c r="C156" s="4"/>
      <x:c r="D156" s="4"/>
      <x:c r="E156" s="4"/>
      <x:c r="F156" s="4"/>
      <x:c r="G156" s="4"/>
      <x:c r="H156" s="4"/>
    </x:row>
    <x:row r="157" ht="38" customHeight="1">
      <x:c r="A157" s="4"/>
      <x:c r="B157" s="4"/>
      <x:c r="C157" s="4"/>
      <x:c r="D157" s="4"/>
      <x:c r="E157" s="4"/>
      <x:c r="F157" s="4"/>
      <x:c r="G157" s="4"/>
      <x:c r="H157" s="4"/>
    </x:row>
    <x:row r="158" ht="38" customHeight="1">
      <x:c r="A158" s="4"/>
      <x:c r="B158" s="4"/>
      <x:c r="C158" s="4"/>
      <x:c r="D158" s="4"/>
      <x:c r="E158" s="4"/>
      <x:c r="F158" s="4"/>
      <x:c r="G158" s="4"/>
      <x:c r="H158" s="4"/>
    </x:row>
    <x:row r="159" ht="38" customHeight="1">
      <x:c r="A159" s="4"/>
      <x:c r="B159" s="4"/>
      <x:c r="C159" s="4"/>
      <x:c r="D159" s="4"/>
      <x:c r="E159" s="4"/>
      <x:c r="F159" s="4"/>
      <x:c r="G159" s="4"/>
      <x:c r="H159" s="4"/>
    </x:row>
    <x:row r="160" ht="38" customHeight="1">
      <x:c r="A160" s="4"/>
      <x:c r="B160" s="4"/>
      <x:c r="C160" s="4"/>
      <x:c r="D160" s="4"/>
      <x:c r="E160" s="4"/>
      <x:c r="F160" s="4"/>
      <x:c r="G160" s="4"/>
      <x:c r="H160" s="4"/>
    </x:row>
    <x:row r="161" ht="38" customHeight="1">
      <x:c r="A161" s="4"/>
      <x:c r="B161" s="4"/>
      <x:c r="C161" s="4"/>
      <x:c r="D161" s="4"/>
      <x:c r="E161" s="4"/>
      <x:c r="F161" s="4"/>
      <x:c r="G161" s="4"/>
      <x:c r="H161" s="4"/>
    </x:row>
    <x:row r="162" ht="38" customHeight="1">
      <x:c r="A162" s="4"/>
      <x:c r="B162" s="4"/>
      <x:c r="C162" s="4"/>
      <x:c r="D162" s="4"/>
      <x:c r="E162" s="4"/>
      <x:c r="F162" s="4"/>
      <x:c r="G162" s="4"/>
      <x:c r="H162" s="4"/>
    </x:row>
    <x:row r="163" ht="38" customHeight="1">
      <x:c r="A163" s="4"/>
      <x:c r="B163" s="4"/>
      <x:c r="C163" s="4"/>
      <x:c r="D163" s="4"/>
      <x:c r="E163" s="4"/>
      <x:c r="F163" s="4"/>
      <x:c r="G163" s="4"/>
      <x:c r="H163" s="4"/>
    </x:row>
    <x:row r="164" ht="38" customHeight="1">
      <x:c r="A164" s="4"/>
      <x:c r="B164" s="4"/>
      <x:c r="C164" s="4"/>
      <x:c r="D164" s="4"/>
      <x:c r="E164" s="4"/>
      <x:c r="F164" s="4"/>
      <x:c r="G164" s="4"/>
      <x:c r="H164" s="4"/>
    </x:row>
    <x:row r="165" ht="38" customHeight="1">
      <x:c r="A165" s="4"/>
      <x:c r="B165" s="4"/>
      <x:c r="C165" s="4"/>
      <x:c r="D165" s="4"/>
      <x:c r="E165" s="4"/>
      <x:c r="F165" s="4"/>
      <x:c r="G165" s="4"/>
      <x:c r="H165" s="4"/>
    </x:row>
    <x:row r="166" ht="38" customHeight="1">
      <x:c r="A166" s="4"/>
      <x:c r="B166" s="4"/>
      <x:c r="C166" s="4"/>
      <x:c r="D166" s="4"/>
      <x:c r="E166" s="4"/>
      <x:c r="F166" s="4"/>
      <x:c r="G166" s="4"/>
      <x:c r="H166" s="4"/>
    </x:row>
    <x:row r="167" ht="38" customHeight="1">
      <x:c r="A167" s="4"/>
      <x:c r="B167" s="4"/>
      <x:c r="C167" s="4"/>
      <x:c r="D167" s="4"/>
      <x:c r="E167" s="4"/>
      <x:c r="F167" s="4"/>
      <x:c r="G167" s="4"/>
      <x:c r="H167" s="4"/>
    </x:row>
    <x:row r="168" ht="38" customHeight="1">
      <x:c r="A168" s="4"/>
      <x:c r="B168" s="4"/>
      <x:c r="C168" s="4"/>
      <x:c r="D168" s="4"/>
      <x:c r="E168" s="4"/>
      <x:c r="F168" s="4"/>
      <x:c r="G168" s="4"/>
      <x:c r="H168" s="4"/>
    </x:row>
    <x:row r="169" ht="38" customHeight="1">
      <x:c r="A169" s="4"/>
      <x:c r="B169" s="4"/>
      <x:c r="C169" s="4"/>
      <x:c r="D169" s="4"/>
      <x:c r="E169" s="4"/>
      <x:c r="F169" s="4"/>
      <x:c r="G169" s="4"/>
      <x:c r="H169" s="4"/>
    </x:row>
    <x:row r="170" ht="38" customHeight="1">
      <x:c r="A170" s="4"/>
      <x:c r="B170" s="4"/>
      <x:c r="C170" s="4"/>
      <x:c r="D170" s="4"/>
      <x:c r="E170" s="4"/>
      <x:c r="F170" s="4"/>
      <x:c r="G170" s="4"/>
      <x:c r="H170" s="4"/>
    </x:row>
    <x:row r="171" ht="38" customHeight="1">
      <x:c r="A171" s="4"/>
      <x:c r="B171" s="4"/>
      <x:c r="C171" s="4"/>
      <x:c r="D171" s="4"/>
      <x:c r="E171" s="4"/>
      <x:c r="F171" s="4"/>
      <x:c r="G171" s="4"/>
      <x:c r="H171" s="4"/>
    </x:row>
    <x:row r="172" ht="38" customHeight="1">
      <x:c r="A172" s="4"/>
      <x:c r="B172" s="4"/>
      <x:c r="C172" s="4"/>
      <x:c r="D172" s="4"/>
      <x:c r="E172" s="4"/>
      <x:c r="F172" s="4"/>
      <x:c r="G172" s="4"/>
      <x:c r="H172" s="4"/>
    </x:row>
    <x:row r="173" ht="38" customHeight="1">
      <x:c r="A173" s="4"/>
      <x:c r="B173" s="4"/>
      <x:c r="C173" s="4"/>
      <x:c r="D173" s="4"/>
      <x:c r="E173" s="4"/>
      <x:c r="F173" s="4"/>
      <x:c r="G173" s="4"/>
      <x:c r="H173" s="4"/>
    </x:row>
    <x:row r="174" ht="38" customHeight="1">
      <x:c r="A174" s="4"/>
      <x:c r="B174" s="4"/>
      <x:c r="C174" s="4"/>
      <x:c r="D174" s="4"/>
      <x:c r="E174" s="4"/>
      <x:c r="F174" s="4"/>
      <x:c r="G174" s="4"/>
      <x:c r="H174" s="4"/>
    </x:row>
    <x:row r="175" ht="38" customHeight="1">
      <x:c r="A175" s="4"/>
      <x:c r="B175" s="4"/>
      <x:c r="C175" s="4"/>
      <x:c r="D175" s="4"/>
      <x:c r="E175" s="4"/>
      <x:c r="F175" s="4"/>
      <x:c r="G175" s="4"/>
      <x:c r="H175" s="4"/>
    </x:row>
    <x:row r="176" ht="38" customHeight="1">
      <x:c r="A176" s="4"/>
      <x:c r="B176" s="4"/>
      <x:c r="C176" s="4"/>
      <x:c r="D176" s="4"/>
      <x:c r="E176" s="4"/>
      <x:c r="F176" s="4"/>
      <x:c r="G176" s="4"/>
      <x:c r="H176" s="4"/>
    </x:row>
    <x:row r="177" ht="38" customHeight="1">
      <x:c r="A177" s="4"/>
      <x:c r="B177" s="4"/>
      <x:c r="C177" s="4"/>
      <x:c r="D177" s="4"/>
      <x:c r="E177" s="4"/>
      <x:c r="F177" s="4"/>
      <x:c r="G177" s="4"/>
      <x:c r="H177" s="4"/>
    </x:row>
    <x:row r="178" ht="38" customHeight="1">
      <x:c r="A178" s="4"/>
      <x:c r="B178" s="4"/>
      <x:c r="C178" s="4"/>
      <x:c r="D178" s="4"/>
      <x:c r="E178" s="4"/>
      <x:c r="F178" s="4"/>
      <x:c r="G178" s="4"/>
      <x:c r="H178" s="4"/>
    </x:row>
    <x:row r="179" ht="38" customHeight="1">
      <x:c r="A179" s="4"/>
      <x:c r="B179" s="4"/>
      <x:c r="C179" s="4"/>
      <x:c r="D179" s="4"/>
      <x:c r="E179" s="4"/>
      <x:c r="F179" s="4"/>
      <x:c r="G179" s="4"/>
      <x:c r="H179" s="4"/>
    </x:row>
    <x:row r="180" ht="38" customHeight="1">
      <x:c r="A180" s="4"/>
      <x:c r="B180" s="4"/>
      <x:c r="C180" s="4"/>
      <x:c r="D180" s="4"/>
      <x:c r="E180" s="4"/>
      <x:c r="F180" s="4"/>
      <x:c r="G180" s="4"/>
      <x:c r="H180" s="4"/>
    </x:row>
    <x:row r="181" ht="38" customHeight="1">
      <x:c r="A181" s="4"/>
      <x:c r="B181" s="4"/>
      <x:c r="C181" s="4"/>
      <x:c r="D181" s="4"/>
      <x:c r="E181" s="4"/>
      <x:c r="F181" s="4"/>
      <x:c r="G181" s="4"/>
      <x:c r="H181" s="4"/>
    </x:row>
    <x:row r="182" ht="38" customHeight="1">
      <x:c r="A182" s="4"/>
      <x:c r="B182" s="4"/>
      <x:c r="C182" s="4"/>
      <x:c r="D182" s="4"/>
      <x:c r="E182" s="4"/>
      <x:c r="F182" s="4"/>
      <x:c r="G182" s="4"/>
      <x:c r="H182" s="4"/>
    </x:row>
    <x:row r="183" ht="38" customHeight="1">
      <x:c r="A183" s="4"/>
      <x:c r="B183" s="4"/>
      <x:c r="C183" s="4"/>
      <x:c r="D183" s="4"/>
      <x:c r="E183" s="4"/>
      <x:c r="F183" s="4"/>
      <x:c r="G183" s="4"/>
      <x:c r="H183" s="4"/>
    </x:row>
    <x:row r="184" ht="38" customHeight="1">
      <x:c r="A184" s="4"/>
      <x:c r="B184" s="4"/>
      <x:c r="C184" s="4"/>
      <x:c r="D184" s="4"/>
      <x:c r="E184" s="4"/>
      <x:c r="F184" s="4"/>
      <x:c r="G184" s="4"/>
      <x:c r="H184" s="4"/>
    </x:row>
    <x:row r="185" ht="38" customHeight="1">
      <x:c r="A185" s="4"/>
      <x:c r="B185" s="4"/>
      <x:c r="C185" s="4"/>
      <x:c r="D185" s="4"/>
      <x:c r="E185" s="4"/>
      <x:c r="F185" s="4"/>
      <x:c r="G185" s="4"/>
      <x:c r="H185" s="4"/>
    </x:row>
    <x:row r="186" ht="38" customHeight="1">
      <x:c r="A186" s="4"/>
      <x:c r="B186" s="4"/>
      <x:c r="C186" s="4"/>
      <x:c r="D186" s="4"/>
      <x:c r="E186" s="4"/>
      <x:c r="F186" s="4"/>
      <x:c r="G186" s="4"/>
      <x:c r="H186" s="4"/>
    </x:row>
    <x:row r="187" ht="38" customHeight="1">
      <x:c r="A187" s="4"/>
      <x:c r="B187" s="4"/>
      <x:c r="C187" s="4"/>
      <x:c r="D187" s="4"/>
      <x:c r="E187" s="4"/>
      <x:c r="F187" s="4"/>
      <x:c r="G187" s="4"/>
      <x:c r="H187" s="4"/>
    </x:row>
    <x:row r="188" ht="38" customHeight="1">
      <x:c r="A188" s="4"/>
      <x:c r="B188" s="4"/>
      <x:c r="C188" s="4"/>
      <x:c r="D188" s="4"/>
      <x:c r="E188" s="4"/>
      <x:c r="F188" s="4"/>
      <x:c r="G188" s="4"/>
      <x:c r="H188" s="4"/>
    </x:row>
    <x:row r="189" ht="38" customHeight="1">
      <x:c r="A189" s="4"/>
      <x:c r="B189" s="4"/>
      <x:c r="C189" s="4"/>
      <x:c r="D189" s="4"/>
      <x:c r="E189" s="4"/>
      <x:c r="F189" s="4"/>
      <x:c r="G189" s="4"/>
      <x:c r="H189" s="4"/>
    </x:row>
    <x:row r="190" ht="38" customHeight="1">
      <x:c r="A190" s="4"/>
      <x:c r="B190" s="4"/>
      <x:c r="C190" s="4"/>
      <x:c r="D190" s="4"/>
      <x:c r="E190" s="4"/>
      <x:c r="F190" s="4"/>
      <x:c r="G190" s="4"/>
      <x:c r="H190" s="4"/>
    </x:row>
    <x:row r="191" ht="38" customHeight="1">
      <x:c r="A191" s="4"/>
      <x:c r="B191" s="4"/>
      <x:c r="C191" s="4"/>
      <x:c r="D191" s="4"/>
      <x:c r="E191" s="4"/>
      <x:c r="F191" s="4"/>
      <x:c r="G191" s="4"/>
      <x:c r="H191" s="4"/>
    </x:row>
    <x:row r="192" ht="38" customHeight="1">
      <x:c r="A192" s="4"/>
      <x:c r="B192" s="4"/>
      <x:c r="C192" s="4"/>
      <x:c r="D192" s="4"/>
      <x:c r="E192" s="4"/>
      <x:c r="F192" s="4"/>
      <x:c r="G192" s="4"/>
      <x:c r="H192" s="4"/>
    </x:row>
    <x:row r="193" ht="38" customHeight="1">
      <x:c r="A193" s="4"/>
      <x:c r="B193" s="4"/>
      <x:c r="C193" s="4"/>
      <x:c r="D193" s="4"/>
      <x:c r="E193" s="4"/>
      <x:c r="F193" s="4"/>
      <x:c r="G193" s="4"/>
      <x:c r="H193" s="4"/>
    </x:row>
    <x:row r="194" ht="38" customHeight="1">
      <x:c r="A194" s="4"/>
      <x:c r="B194" s="4"/>
      <x:c r="C194" s="4"/>
      <x:c r="D194" s="4"/>
      <x:c r="E194" s="4"/>
      <x:c r="F194" s="4"/>
      <x:c r="G194" s="4"/>
      <x:c r="H194" s="4"/>
    </x:row>
    <x:row r="195" ht="38" customHeight="1">
      <x:c r="A195" s="4"/>
      <x:c r="B195" s="4"/>
      <x:c r="C195" s="4"/>
      <x:c r="D195" s="4"/>
      <x:c r="E195" s="4"/>
      <x:c r="F195" s="4"/>
      <x:c r="G195" s="4"/>
      <x:c r="H195" s="4"/>
    </x:row>
    <x:row r="196" ht="38" customHeight="1">
      <x:c r="A196" s="4"/>
      <x:c r="B196" s="4"/>
      <x:c r="C196" s="4"/>
      <x:c r="D196" s="4"/>
      <x:c r="E196" s="4"/>
      <x:c r="F196" s="4"/>
      <x:c r="G196" s="4"/>
      <x:c r="H196" s="4"/>
    </x:row>
    <x:row r="197" ht="38" customHeight="1">
      <x:c r="A197" s="4"/>
      <x:c r="B197" s="4"/>
      <x:c r="C197" s="4"/>
      <x:c r="D197" s="4"/>
      <x:c r="E197" s="4"/>
      <x:c r="F197" s="4"/>
      <x:c r="G197" s="4"/>
      <x:c r="H197" s="4"/>
    </x:row>
    <x:row r="198" ht="38" customHeight="1">
      <x:c r="A198" s="4"/>
      <x:c r="B198" s="4"/>
      <x:c r="C198" s="4"/>
      <x:c r="D198" s="4"/>
      <x:c r="E198" s="4"/>
      <x:c r="F198" s="4"/>
      <x:c r="G198" s="4"/>
      <x:c r="H198" s="4"/>
    </x:row>
    <x:row r="199" ht="38" customHeight="1">
      <x:c r="A199" s="4"/>
      <x:c r="B199" s="4"/>
      <x:c r="C199" s="4"/>
      <x:c r="D199" s="4"/>
      <x:c r="E199" s="4"/>
      <x:c r="F199" s="4"/>
      <x:c r="G199" s="4"/>
      <x:c r="H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1">
    <x:dataValidation type="list" sqref="G99:G128">
      <x:formula1>"Not started,In progress,Blocked,Complete,Deferred"</x:formula1>
    </x:dataValidation>
  </x:dataValidations>
  <x:pageMargins left="0.7" right="0.7" top="0.75" bottom="0.75" header="0.3" footer="0.3"/>
</x:worksheet>
</file>

<file path=xl/worksheets/sheet5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36" hidden="0" customWidth="1"/>
    <x:col min="3" max="3" width="36" hidden="0" customWidth="1"/>
    <x:col min="4" max="4" width="40" hidden="0" customWidth="1"/>
    <x:col min="5" max="5" width="18" hidden="0" customWidth="1"/>
    <x:col min="6" max="6" width="24" hidden="0" customWidth="1"/>
    <x:col min="7" max="7" width="20" hidden="0" customWidth="1"/>
    <x:col min="8" max="8" width="45"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K7.02 | Cross-workstream dependency register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Make the dependencies between design, communication, learning and operations visible.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K7.02</x:v>
      </x:c>
      <x:c r="K5" s="24"/>
      <x:c r="L5" s="24"/>
    </x:row>
    <x:row r="6" ht="22" customHeight="1">
      <x:c r="A6" s="4"/>
      <x:c r="B6" s="4"/>
      <x:c r="C6" s="4"/>
      <x:c r="D6" s="4"/>
      <x:c r="E6" s="4"/>
      <x:c r="F6" s="4"/>
      <x:c r="G6" s="4"/>
      <x:c r="H6" s="4"/>
      <x:c r="I6" s="4"/>
      <x:c r="J6" s="4"/>
      <x:c r="K6" s="4"/>
      <x:c r="L6" s="4"/>
    </x:row>
    <x:row r="7" ht="22" customHeight="1">
      <x:c r="A7" s="30" t="str">
        <x:v>MANUAL GUIDE / 191    FORM / 192</x:v>
      </x:c>
      <x:c r="B7" s="30"/>
      <x:c r="C7" s="30"/>
      <x:c r="D7" s="30"/>
      <x:c r="E7" s="30"/>
      <x:c r="F7" s="30"/>
      <x:c r="G7" s="30" t="str">
        <x:v>LIVE WORKING TOOL</x:v>
      </x:c>
      <x:c r="H7" s="30"/>
      <x:c r="I7" s="30"/>
      <x:c r="J7" s="30"/>
      <x:c r="K7" s="30"/>
      <x:c r="L7" s="30"/>
    </x:row>
    <x:row r="8" ht="24" customHeight="1">
      <x:c r="A8" s="68" t="str">
        <x:f>IFERROR(HYPERLINK("#'K7.02 Dependencies'!A94","OPEN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Dependency ID
Give the dependency a stable reference.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Required output
What must be available?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Producing owner
Who supplies it?</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Receiving work
What depends on it?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Acceptance evidence
How will the receiving owner know it is usable?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Required date
When is it needed and why?</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Consequence and options
What happens if it slips?</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Decision and follow-up
Who chooses the response?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dependency record that supports timely decisions.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mark a dependency complete because an email was sent. Check acceptance and downstream usability.</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Dependencies explain why a task cannot be judged in isolation. Training depends on a stable process; a work trial depends on access and realistic data; a launch depends on support and authority. Record the receiving owner as well as the producing owner so that completion includes acceptance, not only delivery.</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the outputs that other workstreams rely 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Describe the dependency, required quality and latest useful date.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Name producing and receiving owners and agree acceptance evidence.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Review slippage against downstream consequences.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Escalate with options, not only a red status.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LIVE REGISTER / Cross-workstream dependency register</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ID</x:v>
      </x:c>
      <x:c r="B98" s="99" t="str">
        <x:v>Dependent activity</x:v>
      </x:c>
      <x:c r="C98" s="99" t="str">
        <x:v>Predecessor / external party</x:v>
      </x:c>
      <x:c r="D98" s="99" t="str">
        <x:v>Required evidence</x:v>
      </x:c>
      <x:c r="E98" s="99" t="str">
        <x:v>Needed by</x:v>
      </x:c>
      <x:c r="F98" s="99" t="str">
        <x:v>Owner</x:v>
      </x:c>
      <x:c r="G98" s="99" t="str">
        <x:v>Status</x:v>
      </x:c>
      <x:c r="H98" s="99" t="str">
        <x:v>Consequence / response</x:v>
      </x:c>
      <x:c r="I98" s="4"/>
      <x:c r="J98" s="4"/>
      <x:c r="K98" s="4"/>
      <x:c r="L98" s="4"/>
    </x:row>
    <x:row r="99" ht="38" customHeight="1">
      <x:c r="A99" s="38"/>
      <x:c r="B99" s="38"/>
      <x:c r="C99" s="38"/>
      <x:c r="D99" s="38"/>
      <x:c r="E99" s="38"/>
      <x:c r="F99" s="38"/>
      <x:c r="G99" s="38"/>
      <x:c r="H99" s="38"/>
      <x:c r="I99" s="4"/>
      <x:c r="J99" s="4"/>
      <x:c r="K99" s="4"/>
      <x:c r="L99" s="4"/>
    </x:row>
    <x:row r="100" ht="38" customHeight="1">
      <x:c r="A100" s="38"/>
      <x:c r="B100" s="38"/>
      <x:c r="C100" s="38"/>
      <x:c r="D100" s="38"/>
      <x:c r="E100" s="38"/>
      <x:c r="F100" s="38"/>
      <x:c r="G100" s="38"/>
      <x:c r="H100" s="38"/>
      <x:c r="I100" s="4"/>
      <x:c r="J100" s="4"/>
      <x:c r="K100" s="4"/>
      <x:c r="L100" s="4"/>
    </x:row>
    <x:row r="101" ht="38" customHeight="1">
      <x:c r="A101" s="38"/>
      <x:c r="B101" s="38"/>
      <x:c r="C101" s="38"/>
      <x:c r="D101" s="38"/>
      <x:c r="E101" s="38"/>
      <x:c r="F101" s="38"/>
      <x:c r="G101" s="38"/>
      <x:c r="H101" s="38"/>
    </x:row>
    <x:row r="102" ht="38" customHeight="1">
      <x:c r="A102" s="38"/>
      <x:c r="B102" s="38"/>
      <x:c r="C102" s="38"/>
      <x:c r="D102" s="38"/>
      <x:c r="E102" s="38"/>
      <x:c r="F102" s="38"/>
      <x:c r="G102" s="38"/>
      <x:c r="H102" s="38"/>
    </x:row>
    <x:row r="103" ht="38" customHeight="1">
      <x:c r="A103" s="38"/>
      <x:c r="B103" s="38"/>
      <x:c r="C103" s="38"/>
      <x:c r="D103" s="38"/>
      <x:c r="E103" s="38"/>
      <x:c r="F103" s="38"/>
      <x:c r="G103" s="38"/>
      <x:c r="H103" s="38"/>
    </x:row>
    <x:row r="104" ht="38" customHeight="1">
      <x:c r="A104" s="38"/>
      <x:c r="B104" s="38"/>
      <x:c r="C104" s="38"/>
      <x:c r="D104" s="38"/>
      <x:c r="E104" s="38"/>
      <x:c r="F104" s="38"/>
      <x:c r="G104" s="38"/>
      <x:c r="H104" s="38"/>
    </x:row>
    <x:row r="105" ht="38" customHeight="1">
      <x:c r="A105" s="38"/>
      <x:c r="B105" s="38"/>
      <x:c r="C105" s="38"/>
      <x:c r="D105" s="38"/>
      <x:c r="E105" s="38"/>
      <x:c r="F105" s="38"/>
      <x:c r="G105" s="38"/>
      <x:c r="H105" s="38"/>
    </x:row>
    <x:row r="106" ht="38" customHeight="1">
      <x:c r="A106" s="38"/>
      <x:c r="B106" s="38"/>
      <x:c r="C106" s="38"/>
      <x:c r="D106" s="38"/>
      <x:c r="E106" s="38"/>
      <x:c r="F106" s="38"/>
      <x:c r="G106" s="38"/>
      <x:c r="H106" s="38"/>
    </x:row>
    <x:row r="107" ht="38" customHeight="1">
      <x:c r="A107" s="38"/>
      <x:c r="B107" s="38"/>
      <x:c r="C107" s="38"/>
      <x:c r="D107" s="38"/>
      <x:c r="E107" s="38"/>
      <x:c r="F107" s="38"/>
      <x:c r="G107" s="38"/>
      <x:c r="H107" s="38"/>
    </x:row>
    <x:row r="108" ht="38" customHeight="1">
      <x:c r="A108" s="38"/>
      <x:c r="B108" s="38"/>
      <x:c r="C108" s="38"/>
      <x:c r="D108" s="38"/>
      <x:c r="E108" s="38"/>
      <x:c r="F108" s="38"/>
      <x:c r="G108" s="38"/>
      <x:c r="H108" s="38"/>
    </x:row>
    <x:row r="109" ht="38" customHeight="1">
      <x:c r="A109" s="38"/>
      <x:c r="B109" s="38"/>
      <x:c r="C109" s="38"/>
      <x:c r="D109" s="38"/>
      <x:c r="E109" s="38"/>
      <x:c r="F109" s="38"/>
      <x:c r="G109" s="38"/>
      <x:c r="H109" s="38"/>
    </x:row>
    <x:row r="110" ht="38" customHeight="1">
      <x:c r="A110" s="38"/>
      <x:c r="B110" s="38"/>
      <x:c r="C110" s="38"/>
      <x:c r="D110" s="38"/>
      <x:c r="E110" s="38"/>
      <x:c r="F110" s="38"/>
      <x:c r="G110" s="38"/>
      <x:c r="H110" s="38"/>
    </x:row>
    <x:row r="111" ht="38" customHeight="1">
      <x:c r="A111" s="38"/>
      <x:c r="B111" s="38"/>
      <x:c r="C111" s="38"/>
      <x:c r="D111" s="38"/>
      <x:c r="E111" s="38"/>
      <x:c r="F111" s="38"/>
      <x:c r="G111" s="38"/>
      <x:c r="H111" s="38"/>
    </x:row>
    <x:row r="112" ht="38" customHeight="1">
      <x:c r="A112" s="38"/>
      <x:c r="B112" s="38"/>
      <x:c r="C112" s="38"/>
      <x:c r="D112" s="38"/>
      <x:c r="E112" s="38"/>
      <x:c r="F112" s="38"/>
      <x:c r="G112" s="38"/>
      <x:c r="H112" s="38"/>
    </x:row>
    <x:row r="113" ht="38" customHeight="1">
      <x:c r="A113" s="38"/>
      <x:c r="B113" s="38"/>
      <x:c r="C113" s="38"/>
      <x:c r="D113" s="38"/>
      <x:c r="E113" s="38"/>
      <x:c r="F113" s="38"/>
      <x:c r="G113" s="38"/>
      <x:c r="H113" s="38"/>
    </x:row>
    <x:row r="114" ht="38" customHeight="1">
      <x:c r="A114" s="38"/>
      <x:c r="B114" s="38"/>
      <x:c r="C114" s="38"/>
      <x:c r="D114" s="38"/>
      <x:c r="E114" s="38"/>
      <x:c r="F114" s="38"/>
      <x:c r="G114" s="38"/>
      <x:c r="H114" s="38"/>
    </x:row>
    <x:row r="115" ht="38" customHeight="1">
      <x:c r="A115" s="38"/>
      <x:c r="B115" s="38"/>
      <x:c r="C115" s="38"/>
      <x:c r="D115" s="38"/>
      <x:c r="E115" s="38"/>
      <x:c r="F115" s="38"/>
      <x:c r="G115" s="38"/>
      <x:c r="H115" s="38"/>
    </x:row>
    <x:row r="116" ht="38" customHeight="1">
      <x:c r="A116" s="38"/>
      <x:c r="B116" s="38"/>
      <x:c r="C116" s="38"/>
      <x:c r="D116" s="38"/>
      <x:c r="E116" s="38"/>
      <x:c r="F116" s="38"/>
      <x:c r="G116" s="38"/>
      <x:c r="H116" s="38"/>
    </x:row>
    <x:row r="117" ht="38" customHeight="1">
      <x:c r="A117" s="38"/>
      <x:c r="B117" s="38"/>
      <x:c r="C117" s="38"/>
      <x:c r="D117" s="38"/>
      <x:c r="E117" s="38"/>
      <x:c r="F117" s="38"/>
      <x:c r="G117" s="38"/>
      <x:c r="H117" s="38"/>
    </x:row>
    <x:row r="118" ht="38" customHeight="1">
      <x:c r="A118" s="38"/>
      <x:c r="B118" s="38"/>
      <x:c r="C118" s="38"/>
      <x:c r="D118" s="38"/>
      <x:c r="E118" s="38"/>
      <x:c r="F118" s="38"/>
      <x:c r="G118" s="38"/>
      <x:c r="H118" s="38"/>
    </x:row>
    <x:row r="119" ht="38" customHeight="1">
      <x:c r="A119" s="38"/>
      <x:c r="B119" s="38"/>
      <x:c r="C119" s="38"/>
      <x:c r="D119" s="38"/>
      <x:c r="E119" s="38"/>
      <x:c r="F119" s="38"/>
      <x:c r="G119" s="38"/>
      <x:c r="H119" s="38"/>
    </x:row>
    <x:row r="120" ht="38" customHeight="1">
      <x:c r="A120" s="38"/>
      <x:c r="B120" s="38"/>
      <x:c r="C120" s="38"/>
      <x:c r="D120" s="38"/>
      <x:c r="E120" s="38"/>
      <x:c r="F120" s="38"/>
      <x:c r="G120" s="38"/>
      <x:c r="H120" s="38"/>
    </x:row>
    <x:row r="121" ht="38" customHeight="1">
      <x:c r="A121" s="38"/>
      <x:c r="B121" s="38"/>
      <x:c r="C121" s="38"/>
      <x:c r="D121" s="38"/>
      <x:c r="E121" s="38"/>
      <x:c r="F121" s="38"/>
      <x:c r="G121" s="38"/>
      <x:c r="H121" s="38"/>
    </x:row>
    <x:row r="122" ht="38" customHeight="1">
      <x:c r="A122" s="38"/>
      <x:c r="B122" s="38"/>
      <x:c r="C122" s="38"/>
      <x:c r="D122" s="38"/>
      <x:c r="E122" s="38"/>
      <x:c r="F122" s="38"/>
      <x:c r="G122" s="38"/>
      <x:c r="H122" s="38"/>
    </x:row>
    <x:row r="123" ht="38" customHeight="1">
      <x:c r="A123" s="38"/>
      <x:c r="B123" s="38"/>
      <x:c r="C123" s="38"/>
      <x:c r="D123" s="38"/>
      <x:c r="E123" s="38"/>
      <x:c r="F123" s="38"/>
      <x:c r="G123" s="38"/>
      <x:c r="H123" s="38"/>
    </x:row>
    <x:row r="124" ht="38" customHeight="1">
      <x:c r="A124" s="38"/>
      <x:c r="B124" s="38"/>
      <x:c r="C124" s="38"/>
      <x:c r="D124" s="38"/>
      <x:c r="E124" s="38"/>
      <x:c r="F124" s="38"/>
      <x:c r="G124" s="38"/>
      <x:c r="H124" s="38"/>
    </x:row>
    <x:row r="125" ht="38" customHeight="1">
      <x:c r="A125" s="38"/>
      <x:c r="B125" s="38"/>
      <x:c r="C125" s="38"/>
      <x:c r="D125" s="38"/>
      <x:c r="E125" s="38"/>
      <x:c r="F125" s="38"/>
      <x:c r="G125" s="38"/>
      <x:c r="H125" s="38"/>
    </x:row>
    <x:row r="126" ht="38" customHeight="1">
      <x:c r="A126" s="38"/>
      <x:c r="B126" s="38"/>
      <x:c r="C126" s="38"/>
      <x:c r="D126" s="38"/>
      <x:c r="E126" s="38"/>
      <x:c r="F126" s="38"/>
      <x:c r="G126" s="38"/>
      <x:c r="H126" s="38"/>
    </x:row>
    <x:row r="127" ht="38" customHeight="1">
      <x:c r="A127" s="38"/>
      <x:c r="B127" s="38"/>
      <x:c r="C127" s="38"/>
      <x:c r="D127" s="38"/>
      <x:c r="E127" s="38"/>
      <x:c r="F127" s="38"/>
      <x:c r="G127" s="38"/>
      <x:c r="H127" s="38"/>
    </x:row>
    <x:row r="128" ht="38" customHeight="1">
      <x:c r="A128" s="38"/>
      <x:c r="B128" s="38"/>
      <x:c r="C128" s="38"/>
      <x:c r="D128" s="38"/>
      <x:c r="E128" s="38"/>
      <x:c r="F128" s="38"/>
      <x:c r="G128" s="38"/>
      <x:c r="H128" s="38"/>
    </x:row>
    <x:row r="129" ht="38" customHeight="1">
      <x:c r="A129" s="4"/>
      <x:c r="B129" s="4"/>
      <x:c r="C129" s="4"/>
      <x:c r="D129" s="4"/>
      <x:c r="E129" s="4"/>
      <x:c r="F129" s="4"/>
      <x:c r="G129" s="4"/>
      <x:c r="H129" s="4"/>
    </x:row>
    <x:row r="130" ht="38" customHeight="1">
      <x:c r="A130" s="4"/>
      <x:c r="B130" s="4"/>
      <x:c r="C130" s="4"/>
      <x:c r="D130" s="4"/>
      <x:c r="E130" s="4"/>
      <x:c r="F130" s="4"/>
      <x:c r="G130" s="4"/>
      <x:c r="H130" s="4"/>
    </x:row>
    <x:row r="131" ht="38" customHeight="1">
      <x:c r="A131" s="4"/>
      <x:c r="B131" s="4"/>
      <x:c r="C131" s="4"/>
      <x:c r="D131" s="4"/>
      <x:c r="E131" s="4"/>
      <x:c r="F131" s="4"/>
      <x:c r="G131" s="4"/>
      <x:c r="H131" s="4"/>
    </x:row>
    <x:row r="132" ht="38" customHeight="1">
      <x:c r="A132" s="4"/>
      <x:c r="B132" s="4"/>
      <x:c r="C132" s="4"/>
      <x:c r="D132" s="4"/>
      <x:c r="E132" s="4"/>
      <x:c r="F132" s="4"/>
      <x:c r="G132" s="4"/>
      <x:c r="H132" s="4"/>
    </x:row>
    <x:row r="133" ht="38" customHeight="1">
      <x:c r="A133" s="4"/>
      <x:c r="B133" s="4"/>
      <x:c r="C133" s="4"/>
      <x:c r="D133" s="4"/>
      <x:c r="E133" s="4"/>
      <x:c r="F133" s="4"/>
      <x:c r="G133" s="4"/>
      <x:c r="H133" s="4"/>
    </x:row>
    <x:row r="134" ht="38" customHeight="1">
      <x:c r="A134" s="4"/>
      <x:c r="B134" s="4"/>
      <x:c r="C134" s="4"/>
      <x:c r="D134" s="4"/>
      <x:c r="E134" s="4"/>
      <x:c r="F134" s="4"/>
      <x:c r="G134" s="4"/>
      <x:c r="H134" s="4"/>
    </x:row>
    <x:row r="135" ht="38" customHeight="1">
      <x:c r="A135" s="4"/>
      <x:c r="B135" s="4"/>
      <x:c r="C135" s="4"/>
      <x:c r="D135" s="4"/>
      <x:c r="E135" s="4"/>
      <x:c r="F135" s="4"/>
      <x:c r="G135" s="4"/>
      <x:c r="H135" s="4"/>
    </x:row>
    <x:row r="136" ht="38" customHeight="1">
      <x:c r="A136" s="4"/>
      <x:c r="B136" s="4"/>
      <x:c r="C136" s="4"/>
      <x:c r="D136" s="4"/>
      <x:c r="E136" s="4"/>
      <x:c r="F136" s="4"/>
      <x:c r="G136" s="4"/>
      <x:c r="H136" s="4"/>
    </x:row>
    <x:row r="137" ht="38" customHeight="1">
      <x:c r="A137" s="4"/>
      <x:c r="B137" s="4"/>
      <x:c r="C137" s="4"/>
      <x:c r="D137" s="4"/>
      <x:c r="E137" s="4"/>
      <x:c r="F137" s="4"/>
      <x:c r="G137" s="4"/>
      <x:c r="H137" s="4"/>
    </x:row>
    <x:row r="138" ht="38" customHeight="1">
      <x:c r="A138" s="4"/>
      <x:c r="B138" s="4"/>
      <x:c r="C138" s="4"/>
      <x:c r="D138" s="4"/>
      <x:c r="E138" s="4"/>
      <x:c r="F138" s="4"/>
      <x:c r="G138" s="4"/>
      <x:c r="H138" s="4"/>
    </x:row>
    <x:row r="139" ht="38" customHeight="1">
      <x:c r="A139" s="4"/>
      <x:c r="B139" s="4"/>
      <x:c r="C139" s="4"/>
      <x:c r="D139" s="4"/>
      <x:c r="E139" s="4"/>
      <x:c r="F139" s="4"/>
      <x:c r="G139" s="4"/>
      <x:c r="H139" s="4"/>
    </x:row>
    <x:row r="140" ht="38" customHeight="1">
      <x:c r="A140" s="4"/>
      <x:c r="B140" s="4"/>
      <x:c r="C140" s="4"/>
      <x:c r="D140" s="4"/>
      <x:c r="E140" s="4"/>
      <x:c r="F140" s="4"/>
      <x:c r="G140" s="4"/>
      <x:c r="H140" s="4"/>
    </x:row>
    <x:row r="141" ht="38" customHeight="1">
      <x:c r="A141" s="4"/>
      <x:c r="B141" s="4"/>
      <x:c r="C141" s="4"/>
      <x:c r="D141" s="4"/>
      <x:c r="E141" s="4"/>
      <x:c r="F141" s="4"/>
      <x:c r="G141" s="4"/>
      <x:c r="H141" s="4"/>
    </x:row>
    <x:row r="142" ht="38" customHeight="1">
      <x:c r="A142" s="4"/>
      <x:c r="B142" s="4"/>
      <x:c r="C142" s="4"/>
      <x:c r="D142" s="4"/>
      <x:c r="E142" s="4"/>
      <x:c r="F142" s="4"/>
      <x:c r="G142" s="4"/>
      <x:c r="H142" s="4"/>
    </x:row>
    <x:row r="143" ht="38" customHeight="1">
      <x:c r="A143" s="4"/>
      <x:c r="B143" s="4"/>
      <x:c r="C143" s="4"/>
      <x:c r="D143" s="4"/>
      <x:c r="E143" s="4"/>
      <x:c r="F143" s="4"/>
      <x:c r="G143" s="4"/>
      <x:c r="H143" s="4"/>
    </x:row>
    <x:row r="144" ht="38" customHeight="1">
      <x:c r="A144" s="4"/>
      <x:c r="B144" s="4"/>
      <x:c r="C144" s="4"/>
      <x:c r="D144" s="4"/>
      <x:c r="E144" s="4"/>
      <x:c r="F144" s="4"/>
      <x:c r="G144" s="4"/>
      <x:c r="H144" s="4"/>
    </x:row>
    <x:row r="145" ht="38" customHeight="1">
      <x:c r="A145" s="4"/>
      <x:c r="B145" s="4"/>
      <x:c r="C145" s="4"/>
      <x:c r="D145" s="4"/>
      <x:c r="E145" s="4"/>
      <x:c r="F145" s="4"/>
      <x:c r="G145" s="4"/>
      <x:c r="H145" s="4"/>
    </x:row>
    <x:row r="146" ht="38" customHeight="1">
      <x:c r="A146" s="4"/>
      <x:c r="B146" s="4"/>
      <x:c r="C146" s="4"/>
      <x:c r="D146" s="4"/>
      <x:c r="E146" s="4"/>
      <x:c r="F146" s="4"/>
      <x:c r="G146" s="4"/>
      <x:c r="H146" s="4"/>
    </x:row>
    <x:row r="147" ht="38" customHeight="1">
      <x:c r="A147" s="4"/>
      <x:c r="B147" s="4"/>
      <x:c r="C147" s="4"/>
      <x:c r="D147" s="4"/>
      <x:c r="E147" s="4"/>
      <x:c r="F147" s="4"/>
      <x:c r="G147" s="4"/>
      <x:c r="H147" s="4"/>
    </x:row>
    <x:row r="148" ht="38" customHeight="1">
      <x:c r="A148" s="4"/>
      <x:c r="B148" s="4"/>
      <x:c r="C148" s="4"/>
      <x:c r="D148" s="4"/>
      <x:c r="E148" s="4"/>
      <x:c r="F148" s="4"/>
      <x:c r="G148" s="4"/>
      <x:c r="H148" s="4"/>
    </x:row>
    <x:row r="149" ht="38" customHeight="1">
      <x:c r="A149" s="4"/>
      <x:c r="B149" s="4"/>
      <x:c r="C149" s="4"/>
      <x:c r="D149" s="4"/>
      <x:c r="E149" s="4"/>
      <x:c r="F149" s="4"/>
      <x:c r="G149" s="4"/>
      <x:c r="H149" s="4"/>
    </x:row>
    <x:row r="150" ht="38" customHeight="1">
      <x:c r="A150" s="4"/>
      <x:c r="B150" s="4"/>
      <x:c r="C150" s="4"/>
      <x:c r="D150" s="4"/>
      <x:c r="E150" s="4"/>
      <x:c r="F150" s="4"/>
      <x:c r="G150" s="4"/>
      <x:c r="H150" s="4"/>
    </x:row>
    <x:row r="151" ht="38" customHeight="1">
      <x:c r="A151" s="4"/>
      <x:c r="B151" s="4"/>
      <x:c r="C151" s="4"/>
      <x:c r="D151" s="4"/>
      <x:c r="E151" s="4"/>
      <x:c r="F151" s="4"/>
      <x:c r="G151" s="4"/>
      <x:c r="H151" s="4"/>
    </x:row>
    <x:row r="152" ht="38" customHeight="1">
      <x:c r="A152" s="4"/>
      <x:c r="B152" s="4"/>
      <x:c r="C152" s="4"/>
      <x:c r="D152" s="4"/>
      <x:c r="E152" s="4"/>
      <x:c r="F152" s="4"/>
      <x:c r="G152" s="4"/>
      <x:c r="H152" s="4"/>
    </x:row>
    <x:row r="153" ht="38" customHeight="1">
      <x:c r="A153" s="4"/>
      <x:c r="B153" s="4"/>
      <x:c r="C153" s="4"/>
      <x:c r="D153" s="4"/>
      <x:c r="E153" s="4"/>
      <x:c r="F153" s="4"/>
      <x:c r="G153" s="4"/>
      <x:c r="H153" s="4"/>
    </x:row>
    <x:row r="154" ht="38" customHeight="1">
      <x:c r="A154" s="4"/>
      <x:c r="B154" s="4"/>
      <x:c r="C154" s="4"/>
      <x:c r="D154" s="4"/>
      <x:c r="E154" s="4"/>
      <x:c r="F154" s="4"/>
      <x:c r="G154" s="4"/>
      <x:c r="H154" s="4"/>
    </x:row>
    <x:row r="155" ht="38" customHeight="1">
      <x:c r="A155" s="4"/>
      <x:c r="B155" s="4"/>
      <x:c r="C155" s="4"/>
      <x:c r="D155" s="4"/>
      <x:c r="E155" s="4"/>
      <x:c r="F155" s="4"/>
      <x:c r="G155" s="4"/>
      <x:c r="H155" s="4"/>
    </x:row>
    <x:row r="156" ht="38" customHeight="1">
      <x:c r="A156" s="4"/>
      <x:c r="B156" s="4"/>
      <x:c r="C156" s="4"/>
      <x:c r="D156" s="4"/>
      <x:c r="E156" s="4"/>
      <x:c r="F156" s="4"/>
      <x:c r="G156" s="4"/>
      <x:c r="H156" s="4"/>
    </x:row>
    <x:row r="157" ht="38" customHeight="1">
      <x:c r="A157" s="4"/>
      <x:c r="B157" s="4"/>
      <x:c r="C157" s="4"/>
      <x:c r="D157" s="4"/>
      <x:c r="E157" s="4"/>
      <x:c r="F157" s="4"/>
      <x:c r="G157" s="4"/>
      <x:c r="H157" s="4"/>
    </x:row>
    <x:row r="158" ht="38" customHeight="1">
      <x:c r="A158" s="4"/>
      <x:c r="B158" s="4"/>
      <x:c r="C158" s="4"/>
      <x:c r="D158" s="4"/>
      <x:c r="E158" s="4"/>
      <x:c r="F158" s="4"/>
      <x:c r="G158" s="4"/>
      <x:c r="H158" s="4"/>
    </x:row>
    <x:row r="159" ht="38" customHeight="1">
      <x:c r="A159" s="4"/>
      <x:c r="B159" s="4"/>
      <x:c r="C159" s="4"/>
      <x:c r="D159" s="4"/>
      <x:c r="E159" s="4"/>
      <x:c r="F159" s="4"/>
      <x:c r="G159" s="4"/>
      <x:c r="H159" s="4"/>
    </x:row>
    <x:row r="160" ht="38" customHeight="1">
      <x:c r="A160" s="4"/>
      <x:c r="B160" s="4"/>
      <x:c r="C160" s="4"/>
      <x:c r="D160" s="4"/>
      <x:c r="E160" s="4"/>
      <x:c r="F160" s="4"/>
      <x:c r="G160" s="4"/>
      <x:c r="H160" s="4"/>
    </x:row>
    <x:row r="161" ht="38" customHeight="1">
      <x:c r="A161" s="4"/>
      <x:c r="B161" s="4"/>
      <x:c r="C161" s="4"/>
      <x:c r="D161" s="4"/>
      <x:c r="E161" s="4"/>
      <x:c r="F161" s="4"/>
      <x:c r="G161" s="4"/>
      <x:c r="H161" s="4"/>
    </x:row>
    <x:row r="162" ht="38" customHeight="1">
      <x:c r="A162" s="4"/>
      <x:c r="B162" s="4"/>
      <x:c r="C162" s="4"/>
      <x:c r="D162" s="4"/>
      <x:c r="E162" s="4"/>
      <x:c r="F162" s="4"/>
      <x:c r="G162" s="4"/>
      <x:c r="H162" s="4"/>
    </x:row>
    <x:row r="163" ht="38" customHeight="1">
      <x:c r="A163" s="4"/>
      <x:c r="B163" s="4"/>
      <x:c r="C163" s="4"/>
      <x:c r="D163" s="4"/>
      <x:c r="E163" s="4"/>
      <x:c r="F163" s="4"/>
      <x:c r="G163" s="4"/>
      <x:c r="H163" s="4"/>
    </x:row>
    <x:row r="164" ht="38" customHeight="1">
      <x:c r="A164" s="4"/>
      <x:c r="B164" s="4"/>
      <x:c r="C164" s="4"/>
      <x:c r="D164" s="4"/>
      <x:c r="E164" s="4"/>
      <x:c r="F164" s="4"/>
      <x:c r="G164" s="4"/>
      <x:c r="H164" s="4"/>
    </x:row>
    <x:row r="165" ht="38" customHeight="1">
      <x:c r="A165" s="4"/>
      <x:c r="B165" s="4"/>
      <x:c r="C165" s="4"/>
      <x:c r="D165" s="4"/>
      <x:c r="E165" s="4"/>
      <x:c r="F165" s="4"/>
      <x:c r="G165" s="4"/>
      <x:c r="H165" s="4"/>
    </x:row>
    <x:row r="166" ht="38" customHeight="1">
      <x:c r="A166" s="4"/>
      <x:c r="B166" s="4"/>
      <x:c r="C166" s="4"/>
      <x:c r="D166" s="4"/>
      <x:c r="E166" s="4"/>
      <x:c r="F166" s="4"/>
      <x:c r="G166" s="4"/>
      <x:c r="H166" s="4"/>
    </x:row>
    <x:row r="167" ht="38" customHeight="1">
      <x:c r="A167" s="4"/>
      <x:c r="B167" s="4"/>
      <x:c r="C167" s="4"/>
      <x:c r="D167" s="4"/>
      <x:c r="E167" s="4"/>
      <x:c r="F167" s="4"/>
      <x:c r="G167" s="4"/>
      <x:c r="H167" s="4"/>
    </x:row>
    <x:row r="168" ht="38" customHeight="1">
      <x:c r="A168" s="4"/>
      <x:c r="B168" s="4"/>
      <x:c r="C168" s="4"/>
      <x:c r="D168" s="4"/>
      <x:c r="E168" s="4"/>
      <x:c r="F168" s="4"/>
      <x:c r="G168" s="4"/>
      <x:c r="H168" s="4"/>
    </x:row>
    <x:row r="169" ht="38" customHeight="1">
      <x:c r="A169" s="4"/>
      <x:c r="B169" s="4"/>
      <x:c r="C169" s="4"/>
      <x:c r="D169" s="4"/>
      <x:c r="E169" s="4"/>
      <x:c r="F169" s="4"/>
      <x:c r="G169" s="4"/>
      <x:c r="H169" s="4"/>
    </x:row>
    <x:row r="170" ht="38" customHeight="1">
      <x:c r="A170" s="4"/>
      <x:c r="B170" s="4"/>
      <x:c r="C170" s="4"/>
      <x:c r="D170" s="4"/>
      <x:c r="E170" s="4"/>
      <x:c r="F170" s="4"/>
      <x:c r="G170" s="4"/>
      <x:c r="H170" s="4"/>
    </x:row>
    <x:row r="171" ht="38" customHeight="1">
      <x:c r="A171" s="4"/>
      <x:c r="B171" s="4"/>
      <x:c r="C171" s="4"/>
      <x:c r="D171" s="4"/>
      <x:c r="E171" s="4"/>
      <x:c r="F171" s="4"/>
      <x:c r="G171" s="4"/>
      <x:c r="H171" s="4"/>
    </x:row>
    <x:row r="172" ht="38" customHeight="1">
      <x:c r="A172" s="4"/>
      <x:c r="B172" s="4"/>
      <x:c r="C172" s="4"/>
      <x:c r="D172" s="4"/>
      <x:c r="E172" s="4"/>
      <x:c r="F172" s="4"/>
      <x:c r="G172" s="4"/>
      <x:c r="H172" s="4"/>
    </x:row>
    <x:row r="173" ht="38" customHeight="1">
      <x:c r="A173" s="4"/>
      <x:c r="B173" s="4"/>
      <x:c r="C173" s="4"/>
      <x:c r="D173" s="4"/>
      <x:c r="E173" s="4"/>
      <x:c r="F173" s="4"/>
      <x:c r="G173" s="4"/>
      <x:c r="H173" s="4"/>
    </x:row>
    <x:row r="174" ht="38" customHeight="1">
      <x:c r="A174" s="4"/>
      <x:c r="B174" s="4"/>
      <x:c r="C174" s="4"/>
      <x:c r="D174" s="4"/>
      <x:c r="E174" s="4"/>
      <x:c r="F174" s="4"/>
      <x:c r="G174" s="4"/>
      <x:c r="H174" s="4"/>
    </x:row>
    <x:row r="175" ht="38" customHeight="1">
      <x:c r="A175" s="4"/>
      <x:c r="B175" s="4"/>
      <x:c r="C175" s="4"/>
      <x:c r="D175" s="4"/>
      <x:c r="E175" s="4"/>
      <x:c r="F175" s="4"/>
      <x:c r="G175" s="4"/>
      <x:c r="H175" s="4"/>
    </x:row>
    <x:row r="176" ht="38" customHeight="1">
      <x:c r="A176" s="4"/>
      <x:c r="B176" s="4"/>
      <x:c r="C176" s="4"/>
      <x:c r="D176" s="4"/>
      <x:c r="E176" s="4"/>
      <x:c r="F176" s="4"/>
      <x:c r="G176" s="4"/>
      <x:c r="H176" s="4"/>
    </x:row>
    <x:row r="177" ht="38" customHeight="1">
      <x:c r="A177" s="4"/>
      <x:c r="B177" s="4"/>
      <x:c r="C177" s="4"/>
      <x:c r="D177" s="4"/>
      <x:c r="E177" s="4"/>
      <x:c r="F177" s="4"/>
      <x:c r="G177" s="4"/>
      <x:c r="H177" s="4"/>
    </x:row>
    <x:row r="178" ht="38" customHeight="1">
      <x:c r="A178" s="4"/>
      <x:c r="B178" s="4"/>
      <x:c r="C178" s="4"/>
      <x:c r="D178" s="4"/>
      <x:c r="E178" s="4"/>
      <x:c r="F178" s="4"/>
      <x:c r="G178" s="4"/>
      <x:c r="H178" s="4"/>
    </x:row>
    <x:row r="179" ht="38" customHeight="1">
      <x:c r="A179" s="4"/>
      <x:c r="B179" s="4"/>
      <x:c r="C179" s="4"/>
      <x:c r="D179" s="4"/>
      <x:c r="E179" s="4"/>
      <x:c r="F179" s="4"/>
      <x:c r="G179" s="4"/>
      <x:c r="H179" s="4"/>
    </x:row>
    <x:row r="180" ht="38" customHeight="1">
      <x:c r="A180" s="4"/>
      <x:c r="B180" s="4"/>
      <x:c r="C180" s="4"/>
      <x:c r="D180" s="4"/>
      <x:c r="E180" s="4"/>
      <x:c r="F180" s="4"/>
      <x:c r="G180" s="4"/>
      <x:c r="H180" s="4"/>
    </x:row>
    <x:row r="181" ht="38" customHeight="1">
      <x:c r="A181" s="4"/>
      <x:c r="B181" s="4"/>
      <x:c r="C181" s="4"/>
      <x:c r="D181" s="4"/>
      <x:c r="E181" s="4"/>
      <x:c r="F181" s="4"/>
      <x:c r="G181" s="4"/>
      <x:c r="H181" s="4"/>
    </x:row>
    <x:row r="182" ht="38" customHeight="1">
      <x:c r="A182" s="4"/>
      <x:c r="B182" s="4"/>
      <x:c r="C182" s="4"/>
      <x:c r="D182" s="4"/>
      <x:c r="E182" s="4"/>
      <x:c r="F182" s="4"/>
      <x:c r="G182" s="4"/>
      <x:c r="H182" s="4"/>
    </x:row>
    <x:row r="183" ht="38" customHeight="1">
      <x:c r="A183" s="4"/>
      <x:c r="B183" s="4"/>
      <x:c r="C183" s="4"/>
      <x:c r="D183" s="4"/>
      <x:c r="E183" s="4"/>
      <x:c r="F183" s="4"/>
      <x:c r="G183" s="4"/>
      <x:c r="H183" s="4"/>
    </x:row>
    <x:row r="184" ht="38" customHeight="1">
      <x:c r="A184" s="4"/>
      <x:c r="B184" s="4"/>
      <x:c r="C184" s="4"/>
      <x:c r="D184" s="4"/>
      <x:c r="E184" s="4"/>
      <x:c r="F184" s="4"/>
      <x:c r="G184" s="4"/>
      <x:c r="H184" s="4"/>
    </x:row>
    <x:row r="185" ht="38" customHeight="1">
      <x:c r="A185" s="4"/>
      <x:c r="B185" s="4"/>
      <x:c r="C185" s="4"/>
      <x:c r="D185" s="4"/>
      <x:c r="E185" s="4"/>
      <x:c r="F185" s="4"/>
      <x:c r="G185" s="4"/>
      <x:c r="H185" s="4"/>
    </x:row>
    <x:row r="186" ht="38" customHeight="1">
      <x:c r="A186" s="4"/>
      <x:c r="B186" s="4"/>
      <x:c r="C186" s="4"/>
      <x:c r="D186" s="4"/>
      <x:c r="E186" s="4"/>
      <x:c r="F186" s="4"/>
      <x:c r="G186" s="4"/>
      <x:c r="H186" s="4"/>
    </x:row>
    <x:row r="187" ht="38" customHeight="1">
      <x:c r="A187" s="4"/>
      <x:c r="B187" s="4"/>
      <x:c r="C187" s="4"/>
      <x:c r="D187" s="4"/>
      <x:c r="E187" s="4"/>
      <x:c r="F187" s="4"/>
      <x:c r="G187" s="4"/>
      <x:c r="H187" s="4"/>
    </x:row>
    <x:row r="188" ht="38" customHeight="1">
      <x:c r="A188" s="4"/>
      <x:c r="B188" s="4"/>
      <x:c r="C188" s="4"/>
      <x:c r="D188" s="4"/>
      <x:c r="E188" s="4"/>
      <x:c r="F188" s="4"/>
      <x:c r="G188" s="4"/>
      <x:c r="H188" s="4"/>
    </x:row>
    <x:row r="189" ht="38" customHeight="1">
      <x:c r="A189" s="4"/>
      <x:c r="B189" s="4"/>
      <x:c r="C189" s="4"/>
      <x:c r="D189" s="4"/>
      <x:c r="E189" s="4"/>
      <x:c r="F189" s="4"/>
      <x:c r="G189" s="4"/>
      <x:c r="H189" s="4"/>
    </x:row>
    <x:row r="190" ht="38" customHeight="1">
      <x:c r="A190" s="4"/>
      <x:c r="B190" s="4"/>
      <x:c r="C190" s="4"/>
      <x:c r="D190" s="4"/>
      <x:c r="E190" s="4"/>
      <x:c r="F190" s="4"/>
      <x:c r="G190" s="4"/>
      <x:c r="H190" s="4"/>
    </x:row>
    <x:row r="191" ht="38" customHeight="1">
      <x:c r="A191" s="4"/>
      <x:c r="B191" s="4"/>
      <x:c r="C191" s="4"/>
      <x:c r="D191" s="4"/>
      <x:c r="E191" s="4"/>
      <x:c r="F191" s="4"/>
      <x:c r="G191" s="4"/>
      <x:c r="H191" s="4"/>
    </x:row>
    <x:row r="192" ht="38" customHeight="1">
      <x:c r="A192" s="4"/>
      <x:c r="B192" s="4"/>
      <x:c r="C192" s="4"/>
      <x:c r="D192" s="4"/>
      <x:c r="E192" s="4"/>
      <x:c r="F192" s="4"/>
      <x:c r="G192" s="4"/>
      <x:c r="H192" s="4"/>
    </x:row>
    <x:row r="193" ht="38" customHeight="1">
      <x:c r="A193" s="4"/>
      <x:c r="B193" s="4"/>
      <x:c r="C193" s="4"/>
      <x:c r="D193" s="4"/>
      <x:c r="E193" s="4"/>
      <x:c r="F193" s="4"/>
      <x:c r="G193" s="4"/>
      <x:c r="H193" s="4"/>
    </x:row>
    <x:row r="194" ht="38" customHeight="1">
      <x:c r="A194" s="4"/>
      <x:c r="B194" s="4"/>
      <x:c r="C194" s="4"/>
      <x:c r="D194" s="4"/>
      <x:c r="E194" s="4"/>
      <x:c r="F194" s="4"/>
      <x:c r="G194" s="4"/>
      <x:c r="H194" s="4"/>
    </x:row>
    <x:row r="195" ht="38" customHeight="1">
      <x:c r="A195" s="4"/>
      <x:c r="B195" s="4"/>
      <x:c r="C195" s="4"/>
      <x:c r="D195" s="4"/>
      <x:c r="E195" s="4"/>
      <x:c r="F195" s="4"/>
      <x:c r="G195" s="4"/>
      <x:c r="H195" s="4"/>
    </x:row>
    <x:row r="196" ht="38" customHeight="1">
      <x:c r="A196" s="4"/>
      <x:c r="B196" s="4"/>
      <x:c r="C196" s="4"/>
      <x:c r="D196" s="4"/>
      <x:c r="E196" s="4"/>
      <x:c r="F196" s="4"/>
      <x:c r="G196" s="4"/>
      <x:c r="H196" s="4"/>
    </x:row>
    <x:row r="197" ht="38" customHeight="1">
      <x:c r="A197" s="4"/>
      <x:c r="B197" s="4"/>
      <x:c r="C197" s="4"/>
      <x:c r="D197" s="4"/>
      <x:c r="E197" s="4"/>
      <x:c r="F197" s="4"/>
      <x:c r="G197" s="4"/>
      <x:c r="H197" s="4"/>
    </x:row>
    <x:row r="198" ht="38" customHeight="1">
      <x:c r="A198" s="4"/>
      <x:c r="B198" s="4"/>
      <x:c r="C198" s="4"/>
      <x:c r="D198" s="4"/>
      <x:c r="E198" s="4"/>
      <x:c r="F198" s="4"/>
      <x:c r="G198" s="4"/>
      <x:c r="H198" s="4"/>
    </x:row>
    <x:row r="199" ht="38" customHeight="1">
      <x:c r="A199" s="4"/>
      <x:c r="B199" s="4"/>
      <x:c r="C199" s="4"/>
      <x:c r="D199" s="4"/>
      <x:c r="E199" s="4"/>
      <x:c r="F199" s="4"/>
      <x:c r="G199" s="4"/>
      <x:c r="H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1">
    <x:dataValidation type="list" sqref="G99:G128">
      <x:formula1>"Not started,In progress,Blocked,Complete,Deferred"</x:formula1>
    </x:dataValidation>
  </x:dataValidations>
  <x:pageMargins left="0.7" right="0.7" top="0.75" bottom="0.75" header="0.3" footer="0.3"/>
</x:worksheet>
</file>

<file path=xl/worksheets/sheet5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K7.03 | Change saturation and workload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See the combined demand on the same people before adding another wave.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K7.03</x:v>
      </x:c>
      <x:c r="K5" s="24"/>
      <x:c r="L5" s="24"/>
    </x:row>
    <x:row r="6" ht="22" customHeight="1">
      <x:c r="A6" s="4"/>
      <x:c r="B6" s="4"/>
      <x:c r="C6" s="4"/>
      <x:c r="D6" s="4"/>
      <x:c r="E6" s="4"/>
      <x:c r="F6" s="4"/>
      <x:c r="G6" s="4"/>
      <x:c r="H6" s="4"/>
      <x:c r="I6" s="4"/>
      <x:c r="J6" s="4"/>
      <x:c r="K6" s="4"/>
      <x:c r="L6" s="4"/>
    </x:row>
    <x:row r="7" ht="22" customHeight="1">
      <x:c r="A7" s="30" t="str">
        <x:v>MANUAL GUIDE / 194    FORM / 195</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Role group and period
Which people and window are reviewed?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Concurrent changes
What else affects the same group?</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Demand peaks
Which activities create the collision?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Capacity evidence
What shows whether the plan is feasible?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Employee experience
What do people report about the work?</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Options
What can be stopped, moved or combined?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Authorised trade-off
Who decides and what changes?</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What evidence will show the decision helped?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cross-change workload decision with visible trade-offs.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use a change-load score as a clinical or individual resilience assessment. A capacity problem requires an operating response, not a motivational message.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Review concurrent initiatives by affected role and time period. Count implementation, learning, support and ordinary service demand, not only project meetings. Use employee accounts to understand pressure, but do not diagnose burnout from a short checklist. The purpose is to make prioritisation and resourcing decisions visible.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current and planned changes affecting the same role groups.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Map their peaks of learning, transition, support and decision demand.</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Compare combined demand with usable capacity and ordinary service commitments.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Identify collisions, duplicated activity and specialist bottlenecks.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what will stop, move, combine or receive support, then communicate the decision.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5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5" hidden="0" customWidth="1"/>
    <x:col min="2" max="2" width="18" hidden="0" customWidth="1"/>
    <x:col min="3" max="3" width="18" hidden="0" customWidth="1"/>
    <x:col min="4" max="4" width="20" hidden="0" customWidth="1"/>
    <x:col min="5" max="5" width="18" hidden="0" customWidth="1"/>
    <x:col min="6" max="6" width="16" hidden="0" customWidth="1"/>
    <x:col min="7" max="7" width="16" hidden="0" customWidth="1"/>
    <x:col min="8" max="8" width="16" hidden="0" customWidth="1"/>
    <x:col min="9" max="9" width="30" hidden="0" customWidth="1"/>
    <x:col min="10" max="10" width="60" hidden="0" customWidth="1"/>
    <x:col min="11" max="11" width="12" hidden="0" customWidth="1"/>
    <x:col min="12" max="12" width="12" hidden="0" customWidth="1"/>
  </x:cols>
  <x:sheetData>
    <x:row r="1" ht="22" customHeight="1">
      <x:c r="A1" s="12" t="str">
        <x:v>HR DELIVERY  |  K7.04 | Adoption and proficiency tracker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Distinguish access, use, correct use and sustained use.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K7.04</x:v>
      </x:c>
      <x:c r="K5" s="24"/>
      <x:c r="L5" s="24"/>
    </x:row>
    <x:row r="6" ht="22" customHeight="1">
      <x:c r="A6" s="4"/>
      <x:c r="B6" s="4"/>
      <x:c r="C6" s="4"/>
      <x:c r="D6" s="4"/>
      <x:c r="E6" s="4"/>
      <x:c r="F6" s="4"/>
      <x:c r="G6" s="4"/>
      <x:c r="H6" s="4"/>
      <x:c r="I6" s="4"/>
      <x:c r="J6" s="4"/>
      <x:c r="K6" s="4"/>
      <x:c r="L6" s="4"/>
    </x:row>
    <x:row r="7" ht="22" customHeight="1">
      <x:c r="A7" s="30" t="str">
        <x:v>MANUAL GUIDE / 197    FORM / 198</x:v>
      </x:c>
      <x:c r="B7" s="30"/>
      <x:c r="C7" s="30"/>
      <x:c r="D7" s="30"/>
      <x:c r="E7" s="30"/>
      <x:c r="F7" s="30"/>
      <x:c r="G7" s="30" t="str">
        <x:v>LIVE WORKING TOOL</x:v>
      </x:c>
      <x:c r="H7" s="30"/>
      <x:c r="I7" s="30"/>
      <x:c r="J7" s="30"/>
      <x:c r="K7" s="30"/>
      <x:c r="L7" s="30"/>
    </x:row>
    <x:row r="8" ht="24" customHeight="1">
      <x:c r="A8" s="68" t="str">
        <x:f>IFERROR(HYPERLINK("#'K7.04 Adoption tracker'!A94","OPEN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Behaviour
What counts as meaningful adoption?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Population and period
What is the denominator?</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Use measure
What demonstrates use of the route?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Proficiency measure
What demonstrates correct use?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Sustainment measure
What shows the behaviour persists?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Illustrative result
What does the later fictional cohort show?</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Gap response
What happens when a group has lower use?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Owner and review
Who acts on the findings?</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defined adoption profile that supports practical action.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rank employees using a proxy such as log-ins, and do not equate system use with support for the change. Protect small groups and sensitive records.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Adoption is more than logging in. Define the eligible population and the behaviour that matters, then track whether it is performed correctly and continues under normal conditions. Keep people-level and case-level measures separate. Investigate non-use as a signal about design, access, support or local work rather than assuming unwillingness.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Define the required behaviour and the eligible population or cases.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Choose separate measures for access, use, proficiency and sustained practice.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Record numerator, denominator, period and data source for each measure.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Review differences across roles and conditions, with privacy safeguards.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targeted support or design changes and check subsequent evidence.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COHORT MEASURES / compare definitions and context before interpreting change</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Period / wave</x:v>
      </x:c>
      <x:c r="B98" s="99" t="str">
        <x:v>Eligible cases</x:v>
      </x:c>
      <x:c r="C98" s="99" t="str">
        <x:v>Timely cases</x:v>
      </x:c>
      <x:c r="D98" s="99" t="str">
        <x:v>Quality-pass cases</x:v>
      </x:c>
      <x:c r="E98" s="99" t="str">
        <x:v>Repeat contacts</x:v>
      </x:c>
      <x:c r="F98" s="99" t="str">
        <x:v>Timely %</x:v>
      </x:c>
      <x:c r="G98" s="99" t="str">
        <x:v>Quality %</x:v>
      </x:c>
      <x:c r="H98" s="99" t="str">
        <x:v>Repeat %</x:v>
      </x:c>
      <x:c r="I98" s="99" t="str">
        <x:v>Input check</x:v>
      </x:c>
      <x:c r="J98" s="99" t="str">
        <x:v>Context / limits</x:v>
      </x:c>
      <x:c r="K98" s="4"/>
      <x:c r="L98" s="4"/>
    </x:row>
    <x:row r="99" ht="38" customHeight="1">
      <x:c r="A99" s="38"/>
      <x:c r="B99" s="38"/>
      <x:c r="C99" s="38"/>
      <x:c r="D99" s="38"/>
      <x:c r="E99" s="38"/>
      <x:c r="F99" s="112" t="str">
        <x:f>IF(COUNT(B99:E99)&lt;4,"",IF(AND(B99&gt;0,MIN(B99:E99)&gt;=0,MAX(C99:E99)&lt;=B99,MOD(B99,1)=0,MOD(C99,1)=0,MOD(D99,1)=0,MOD(E99,1)=0),C99/B99,""))</x:f>
      </x:c>
      <x:c r="G99" s="112" t="str">
        <x:f>IF(COUNT(B99:E99)&lt;4,"",IF(AND(B99&gt;0,MIN(B99:E99)&gt;=0,MAX(C99:E99)&lt;=B99,MOD(B99,1)=0,MOD(C99,1)=0,MOD(D99,1)=0,MOD(E99,1)=0),D99/B99,""))</x:f>
      </x:c>
      <x:c r="H99" s="112" t="str">
        <x:f>IF(COUNT(B99:E99)&lt;4,"",IF(AND(B99&gt;0,MIN(B99:E99)&gt;=0,MAX(C99:E99)&lt;=B99,MOD(B99,1)=0,MOD(C99,1)=0,MOD(D99,1)=0,MOD(E99,1)=0),E99/B99,""))</x:f>
      </x:c>
      <x:c r="I99" s="92" t="str">
        <x:f>IF(COUNTA(B99:E99)=0,"Not started",IF(COUNT(B99:E99)&lt;4,"Check counts / denominator",IF(AND(B99&gt;0,MIN(B99:E99)&gt;=0,MAX(C99:E99)&lt;=B99,MOD(B99,1)=0,MOD(C99,1)=0,MOD(D99,1)=0,MOD(E99,1)=0),"Review comparability","Check counts / denominator")))</x:f>
        <x:v>Not started</x:v>
      </x:c>
      <x:c r="J99" s="38"/>
      <x:c r="K99" s="4"/>
      <x:c r="L99" s="4"/>
    </x:row>
    <x:row r="100" ht="38" customHeight="1">
      <x:c r="A100" s="38"/>
      <x:c r="B100" s="38"/>
      <x:c r="C100" s="38"/>
      <x:c r="D100" s="38"/>
      <x:c r="E100" s="38"/>
      <x:c r="F100" s="112" t="str">
        <x:f>IF(COUNT(B100:E100)&lt;4,"",IF(AND(B100&gt;0,MIN(B100:E100)&gt;=0,MAX(C100:E100)&lt;=B100,MOD(B100,1)=0,MOD(C100,1)=0,MOD(D100,1)=0,MOD(E100,1)=0),C100/B100,""))</x:f>
      </x:c>
      <x:c r="G100" s="112" t="str">
        <x:f>IF(COUNT(B100:E100)&lt;4,"",IF(AND(B100&gt;0,MIN(B100:E100)&gt;=0,MAX(C100:E100)&lt;=B100,MOD(B100,1)=0,MOD(C100,1)=0,MOD(D100,1)=0,MOD(E100,1)=0),D100/B100,""))</x:f>
      </x:c>
      <x:c r="H100" s="112" t="str">
        <x:f>IF(COUNT(B100:E100)&lt;4,"",IF(AND(B100&gt;0,MIN(B100:E100)&gt;=0,MAX(C100:E100)&lt;=B100,MOD(B100,1)=0,MOD(C100,1)=0,MOD(D100,1)=0,MOD(E100,1)=0),E100/B100,""))</x:f>
      </x:c>
      <x:c r="I100" s="92" t="str">
        <x:f>IF(COUNTA(B100:E100)=0,"Not started",IF(COUNT(B100:E100)&lt;4,"Check counts / denominator",IF(AND(B100&gt;0,MIN(B100:E100)&gt;=0,MAX(C100:E100)&lt;=B100,MOD(B100,1)=0,MOD(C100,1)=0,MOD(D100,1)=0,MOD(E100,1)=0),"Review comparability","Check counts / denominator")))</x:f>
        <x:v>Not started</x:v>
      </x:c>
      <x:c r="J100" s="38"/>
      <x:c r="K100" s="4"/>
      <x:c r="L100" s="4"/>
    </x:row>
    <x:row r="101" ht="38" customHeight="1">
      <x:c r="A101" s="38"/>
      <x:c r="B101" s="38"/>
      <x:c r="C101" s="38"/>
      <x:c r="D101" s="38"/>
      <x:c r="E101" s="38"/>
      <x:c r="F101" s="112" t="str">
        <x:f>IF(COUNT(B101:E101)&lt;4,"",IF(AND(B101&gt;0,MIN(B101:E101)&gt;=0,MAX(C101:E101)&lt;=B101,MOD(B101,1)=0,MOD(C101,1)=0,MOD(D101,1)=0,MOD(E101,1)=0),C101/B101,""))</x:f>
      </x:c>
      <x:c r="G101" s="112" t="str">
        <x:f>IF(COUNT(B101:E101)&lt;4,"",IF(AND(B101&gt;0,MIN(B101:E101)&gt;=0,MAX(C101:E101)&lt;=B101,MOD(B101,1)=0,MOD(C101,1)=0,MOD(D101,1)=0,MOD(E101,1)=0),D101/B101,""))</x:f>
      </x:c>
      <x:c r="H101" s="112" t="str">
        <x:f>IF(COUNT(B101:E101)&lt;4,"",IF(AND(B101&gt;0,MIN(B101:E101)&gt;=0,MAX(C101:E101)&lt;=B101,MOD(B101,1)=0,MOD(C101,1)=0,MOD(D101,1)=0,MOD(E101,1)=0),E101/B101,""))</x:f>
      </x:c>
      <x:c r="I101" s="92" t="str">
        <x:f>IF(COUNTA(B101:E101)=0,"Not started",IF(COUNT(B101:E101)&lt;4,"Check counts / denominator",IF(AND(B101&gt;0,MIN(B101:E101)&gt;=0,MAX(C101:E101)&lt;=B101,MOD(B101,1)=0,MOD(C101,1)=0,MOD(D101,1)=0,MOD(E101,1)=0),"Review comparability","Check counts / denominator")))</x:f>
        <x:v>Not started</x:v>
      </x:c>
      <x:c r="J101" s="38"/>
    </x:row>
    <x:row r="102" ht="38" customHeight="1">
      <x:c r="A102" s="38"/>
      <x:c r="B102" s="38"/>
      <x:c r="C102" s="38"/>
      <x:c r="D102" s="38"/>
      <x:c r="E102" s="38"/>
      <x:c r="F102" s="112" t="str">
        <x:f>IF(COUNT(B102:E102)&lt;4,"",IF(AND(B102&gt;0,MIN(B102:E102)&gt;=0,MAX(C102:E102)&lt;=B102,MOD(B102,1)=0,MOD(C102,1)=0,MOD(D102,1)=0,MOD(E102,1)=0),C102/B102,""))</x:f>
      </x:c>
      <x:c r="G102" s="112" t="str">
        <x:f>IF(COUNT(B102:E102)&lt;4,"",IF(AND(B102&gt;0,MIN(B102:E102)&gt;=0,MAX(C102:E102)&lt;=B102,MOD(B102,1)=0,MOD(C102,1)=0,MOD(D102,1)=0,MOD(E102,1)=0),D102/B102,""))</x:f>
      </x:c>
      <x:c r="H102" s="112" t="str">
        <x:f>IF(COUNT(B102:E102)&lt;4,"",IF(AND(B102&gt;0,MIN(B102:E102)&gt;=0,MAX(C102:E102)&lt;=B102,MOD(B102,1)=0,MOD(C102,1)=0,MOD(D102,1)=0,MOD(E102,1)=0),E102/B102,""))</x:f>
      </x:c>
      <x:c r="I102" s="92" t="str">
        <x:f>IF(COUNTA(B102:E102)=0,"Not started",IF(COUNT(B102:E102)&lt;4,"Check counts / denominator",IF(AND(B102&gt;0,MIN(B102:E102)&gt;=0,MAX(C102:E102)&lt;=B102,MOD(B102,1)=0,MOD(C102,1)=0,MOD(D102,1)=0,MOD(E102,1)=0),"Review comparability","Check counts / denominator")))</x:f>
        <x:v>Not started</x:v>
      </x:c>
      <x:c r="J102" s="38"/>
    </x:row>
    <x:row r="103" ht="38" customHeight="1">
      <x:c r="A103" s="38"/>
      <x:c r="B103" s="38"/>
      <x:c r="C103" s="38"/>
      <x:c r="D103" s="38"/>
      <x:c r="E103" s="38"/>
      <x:c r="F103" s="112" t="str">
        <x:f>IF(COUNT(B103:E103)&lt;4,"",IF(AND(B103&gt;0,MIN(B103:E103)&gt;=0,MAX(C103:E103)&lt;=B103,MOD(B103,1)=0,MOD(C103,1)=0,MOD(D103,1)=0,MOD(E103,1)=0),C103/B103,""))</x:f>
      </x:c>
      <x:c r="G103" s="112" t="str">
        <x:f>IF(COUNT(B103:E103)&lt;4,"",IF(AND(B103&gt;0,MIN(B103:E103)&gt;=0,MAX(C103:E103)&lt;=B103,MOD(B103,1)=0,MOD(C103,1)=0,MOD(D103,1)=0,MOD(E103,1)=0),D103/B103,""))</x:f>
      </x:c>
      <x:c r="H103" s="112" t="str">
        <x:f>IF(COUNT(B103:E103)&lt;4,"",IF(AND(B103&gt;0,MIN(B103:E103)&gt;=0,MAX(C103:E103)&lt;=B103,MOD(B103,1)=0,MOD(C103,1)=0,MOD(D103,1)=0,MOD(E103,1)=0),E103/B103,""))</x:f>
      </x:c>
      <x:c r="I103" s="92" t="str">
        <x:f>IF(COUNTA(B103:E103)=0,"Not started",IF(COUNT(B103:E103)&lt;4,"Check counts / denominator",IF(AND(B103&gt;0,MIN(B103:E103)&gt;=0,MAX(C103:E103)&lt;=B103,MOD(B103,1)=0,MOD(C103,1)=0,MOD(D103,1)=0,MOD(E103,1)=0),"Review comparability","Check counts / denominator")))</x:f>
        <x:v>Not started</x:v>
      </x:c>
      <x:c r="J103" s="38"/>
    </x:row>
    <x:row r="104" ht="38" customHeight="1">
      <x:c r="A104" s="38"/>
      <x:c r="B104" s="38"/>
      <x:c r="C104" s="38"/>
      <x:c r="D104" s="38"/>
      <x:c r="E104" s="38"/>
      <x:c r="F104" s="112" t="str">
        <x:f>IF(COUNT(B104:E104)&lt;4,"",IF(AND(B104&gt;0,MIN(B104:E104)&gt;=0,MAX(C104:E104)&lt;=B104,MOD(B104,1)=0,MOD(C104,1)=0,MOD(D104,1)=0,MOD(E104,1)=0),C104/B104,""))</x:f>
      </x:c>
      <x:c r="G104" s="112" t="str">
        <x:f>IF(COUNT(B104:E104)&lt;4,"",IF(AND(B104&gt;0,MIN(B104:E104)&gt;=0,MAX(C104:E104)&lt;=B104,MOD(B104,1)=0,MOD(C104,1)=0,MOD(D104,1)=0,MOD(E104,1)=0),D104/B104,""))</x:f>
      </x:c>
      <x:c r="H104" s="112" t="str">
        <x:f>IF(COUNT(B104:E104)&lt;4,"",IF(AND(B104&gt;0,MIN(B104:E104)&gt;=0,MAX(C104:E104)&lt;=B104,MOD(B104,1)=0,MOD(C104,1)=0,MOD(D104,1)=0,MOD(E104,1)=0),E104/B104,""))</x:f>
      </x:c>
      <x:c r="I104" s="92" t="str">
        <x:f>IF(COUNTA(B104:E104)=0,"Not started",IF(COUNT(B104:E104)&lt;4,"Check counts / denominator",IF(AND(B104&gt;0,MIN(B104:E104)&gt;=0,MAX(C104:E104)&lt;=B104,MOD(B104,1)=0,MOD(C104,1)=0,MOD(D104,1)=0,MOD(E104,1)=0),"Review comparability","Check counts / denominator")))</x:f>
        <x:v>Not started</x:v>
      </x:c>
      <x:c r="J104" s="38"/>
    </x:row>
    <x:row r="105" ht="38" customHeight="1">
      <x:c r="A105" s="38"/>
      <x:c r="B105" s="38"/>
      <x:c r="C105" s="38"/>
      <x:c r="D105" s="38"/>
      <x:c r="E105" s="38"/>
      <x:c r="F105" s="112" t="str">
        <x:f>IF(COUNT(B105:E105)&lt;4,"",IF(AND(B105&gt;0,MIN(B105:E105)&gt;=0,MAX(C105:E105)&lt;=B105,MOD(B105,1)=0,MOD(C105,1)=0,MOD(D105,1)=0,MOD(E105,1)=0),C105/B105,""))</x:f>
      </x:c>
      <x:c r="G105" s="112" t="str">
        <x:f>IF(COUNT(B105:E105)&lt;4,"",IF(AND(B105&gt;0,MIN(B105:E105)&gt;=0,MAX(C105:E105)&lt;=B105,MOD(B105,1)=0,MOD(C105,1)=0,MOD(D105,1)=0,MOD(E105,1)=0),D105/B105,""))</x:f>
      </x:c>
      <x:c r="H105" s="112" t="str">
        <x:f>IF(COUNT(B105:E105)&lt;4,"",IF(AND(B105&gt;0,MIN(B105:E105)&gt;=0,MAX(C105:E105)&lt;=B105,MOD(B105,1)=0,MOD(C105,1)=0,MOD(D105,1)=0,MOD(E105,1)=0),E105/B105,""))</x:f>
      </x:c>
      <x:c r="I105" s="92" t="str">
        <x:f>IF(COUNTA(B105:E105)=0,"Not started",IF(COUNT(B105:E105)&lt;4,"Check counts / denominator",IF(AND(B105&gt;0,MIN(B105:E105)&gt;=0,MAX(C105:E105)&lt;=B105,MOD(B105,1)=0,MOD(C105,1)=0,MOD(D105,1)=0,MOD(E105,1)=0),"Review comparability","Check counts / denominator")))</x:f>
        <x:v>Not started</x:v>
      </x:c>
      <x:c r="J105" s="38"/>
    </x:row>
    <x:row r="106" ht="38" customHeight="1">
      <x:c r="A106" s="38"/>
      <x:c r="B106" s="38"/>
      <x:c r="C106" s="38"/>
      <x:c r="D106" s="38"/>
      <x:c r="E106" s="38"/>
      <x:c r="F106" s="112" t="str">
        <x:f>IF(COUNT(B106:E106)&lt;4,"",IF(AND(B106&gt;0,MIN(B106:E106)&gt;=0,MAX(C106:E106)&lt;=B106,MOD(B106,1)=0,MOD(C106,1)=0,MOD(D106,1)=0,MOD(E106,1)=0),C106/B106,""))</x:f>
      </x:c>
      <x:c r="G106" s="112" t="str">
        <x:f>IF(COUNT(B106:E106)&lt;4,"",IF(AND(B106&gt;0,MIN(B106:E106)&gt;=0,MAX(C106:E106)&lt;=B106,MOD(B106,1)=0,MOD(C106,1)=0,MOD(D106,1)=0,MOD(E106,1)=0),D106/B106,""))</x:f>
      </x:c>
      <x:c r="H106" s="112" t="str">
        <x:f>IF(COUNT(B106:E106)&lt;4,"",IF(AND(B106&gt;0,MIN(B106:E106)&gt;=0,MAX(C106:E106)&lt;=B106,MOD(B106,1)=0,MOD(C106,1)=0,MOD(D106,1)=0,MOD(E106,1)=0),E106/B106,""))</x:f>
      </x:c>
      <x:c r="I106" s="92" t="str">
        <x:f>IF(COUNTA(B106:E106)=0,"Not started",IF(COUNT(B106:E106)&lt;4,"Check counts / denominator",IF(AND(B106&gt;0,MIN(B106:E106)&gt;=0,MAX(C106:E106)&lt;=B106,MOD(B106,1)=0,MOD(C106,1)=0,MOD(D106,1)=0,MOD(E106,1)=0),"Review comparability","Check counts / denominator")))</x:f>
        <x:v>Not started</x:v>
      </x:c>
      <x:c r="J106" s="38"/>
    </x:row>
    <x:row r="107" ht="38" customHeight="1">
      <x:c r="A107" s="38"/>
      <x:c r="B107" s="38"/>
      <x:c r="C107" s="38"/>
      <x:c r="D107" s="38"/>
      <x:c r="E107" s="38"/>
      <x:c r="F107" s="112" t="str">
        <x:f>IF(COUNT(B107:E107)&lt;4,"",IF(AND(B107&gt;0,MIN(B107:E107)&gt;=0,MAX(C107:E107)&lt;=B107,MOD(B107,1)=0,MOD(C107,1)=0,MOD(D107,1)=0,MOD(E107,1)=0),C107/B107,""))</x:f>
      </x:c>
      <x:c r="G107" s="112" t="str">
        <x:f>IF(COUNT(B107:E107)&lt;4,"",IF(AND(B107&gt;0,MIN(B107:E107)&gt;=0,MAX(C107:E107)&lt;=B107,MOD(B107,1)=0,MOD(C107,1)=0,MOD(D107,1)=0,MOD(E107,1)=0),D107/B107,""))</x:f>
      </x:c>
      <x:c r="H107" s="112" t="str">
        <x:f>IF(COUNT(B107:E107)&lt;4,"",IF(AND(B107&gt;0,MIN(B107:E107)&gt;=0,MAX(C107:E107)&lt;=B107,MOD(B107,1)=0,MOD(C107,1)=0,MOD(D107,1)=0,MOD(E107,1)=0),E107/B107,""))</x:f>
      </x:c>
      <x:c r="I107" s="92" t="str">
        <x:f>IF(COUNTA(B107:E107)=0,"Not started",IF(COUNT(B107:E107)&lt;4,"Check counts / denominator",IF(AND(B107&gt;0,MIN(B107:E107)&gt;=0,MAX(C107:E107)&lt;=B107,MOD(B107,1)=0,MOD(C107,1)=0,MOD(D107,1)=0,MOD(E107,1)=0),"Review comparability","Check counts / denominator")))</x:f>
        <x:v>Not started</x:v>
      </x:c>
      <x:c r="J107" s="38"/>
    </x:row>
    <x:row r="108" ht="38" customHeight="1">
      <x:c r="A108" s="38"/>
      <x:c r="B108" s="38"/>
      <x:c r="C108" s="38"/>
      <x:c r="D108" s="38"/>
      <x:c r="E108" s="38"/>
      <x:c r="F108" s="112" t="str">
        <x:f>IF(COUNT(B108:E108)&lt;4,"",IF(AND(B108&gt;0,MIN(B108:E108)&gt;=0,MAX(C108:E108)&lt;=B108,MOD(B108,1)=0,MOD(C108,1)=0,MOD(D108,1)=0,MOD(E108,1)=0),C108/B108,""))</x:f>
      </x:c>
      <x:c r="G108" s="112" t="str">
        <x:f>IF(COUNT(B108:E108)&lt;4,"",IF(AND(B108&gt;0,MIN(B108:E108)&gt;=0,MAX(C108:E108)&lt;=B108,MOD(B108,1)=0,MOD(C108,1)=0,MOD(D108,1)=0,MOD(E108,1)=0),D108/B108,""))</x:f>
      </x:c>
      <x:c r="H108" s="112" t="str">
        <x:f>IF(COUNT(B108:E108)&lt;4,"",IF(AND(B108&gt;0,MIN(B108:E108)&gt;=0,MAX(C108:E108)&lt;=B108,MOD(B108,1)=0,MOD(C108,1)=0,MOD(D108,1)=0,MOD(E108,1)=0),E108/B108,""))</x:f>
      </x:c>
      <x:c r="I108" s="92" t="str">
        <x:f>IF(COUNTA(B108:E108)=0,"Not started",IF(COUNT(B108:E108)&lt;4,"Check counts / denominator",IF(AND(B108&gt;0,MIN(B108:E108)&gt;=0,MAX(C108:E108)&lt;=B108,MOD(B108,1)=0,MOD(C108,1)=0,MOD(D108,1)=0,MOD(E108,1)=0),"Review comparability","Check counts / denominator")))</x:f>
        <x:v>Not started</x:v>
      </x:c>
      <x:c r="J108" s="38"/>
    </x:row>
    <x:row r="109" ht="38" customHeight="1">
      <x:c r="A109" s="38"/>
      <x:c r="B109" s="38"/>
      <x:c r="C109" s="38"/>
      <x:c r="D109" s="38"/>
      <x:c r="E109" s="38"/>
      <x:c r="F109" s="112" t="str">
        <x:f>IF(COUNT(B109:E109)&lt;4,"",IF(AND(B109&gt;0,MIN(B109:E109)&gt;=0,MAX(C109:E109)&lt;=B109,MOD(B109,1)=0,MOD(C109,1)=0,MOD(D109,1)=0,MOD(E109,1)=0),C109/B109,""))</x:f>
      </x:c>
      <x:c r="G109" s="112" t="str">
        <x:f>IF(COUNT(B109:E109)&lt;4,"",IF(AND(B109&gt;0,MIN(B109:E109)&gt;=0,MAX(C109:E109)&lt;=B109,MOD(B109,1)=0,MOD(C109,1)=0,MOD(D109,1)=0,MOD(E109,1)=0),D109/B109,""))</x:f>
      </x:c>
      <x:c r="H109" s="112" t="str">
        <x:f>IF(COUNT(B109:E109)&lt;4,"",IF(AND(B109&gt;0,MIN(B109:E109)&gt;=0,MAX(C109:E109)&lt;=B109,MOD(B109,1)=0,MOD(C109,1)=0,MOD(D109,1)=0,MOD(E109,1)=0),E109/B109,""))</x:f>
      </x:c>
      <x:c r="I109" s="92" t="str">
        <x:f>IF(COUNTA(B109:E109)=0,"Not started",IF(COUNT(B109:E109)&lt;4,"Check counts / denominator",IF(AND(B109&gt;0,MIN(B109:E109)&gt;=0,MAX(C109:E109)&lt;=B109,MOD(B109,1)=0,MOD(C109,1)=0,MOD(D109,1)=0,MOD(E109,1)=0),"Review comparability","Check counts / denominator")))</x:f>
        <x:v>Not started</x:v>
      </x:c>
      <x:c r="J109" s="38"/>
    </x:row>
    <x:row r="110" ht="38" customHeight="1">
      <x:c r="A110" s="38"/>
      <x:c r="B110" s="38"/>
      <x:c r="C110" s="38"/>
      <x:c r="D110" s="38"/>
      <x:c r="E110" s="38"/>
      <x:c r="F110" s="112" t="str">
        <x:f>IF(COUNT(B110:E110)&lt;4,"",IF(AND(B110&gt;0,MIN(B110:E110)&gt;=0,MAX(C110:E110)&lt;=B110,MOD(B110,1)=0,MOD(C110,1)=0,MOD(D110,1)=0,MOD(E110,1)=0),C110/B110,""))</x:f>
      </x:c>
      <x:c r="G110" s="112" t="str">
        <x:f>IF(COUNT(B110:E110)&lt;4,"",IF(AND(B110&gt;0,MIN(B110:E110)&gt;=0,MAX(C110:E110)&lt;=B110,MOD(B110,1)=0,MOD(C110,1)=0,MOD(D110,1)=0,MOD(E110,1)=0),D110/B110,""))</x:f>
      </x:c>
      <x:c r="H110" s="112" t="str">
        <x:f>IF(COUNT(B110:E110)&lt;4,"",IF(AND(B110&gt;0,MIN(B110:E110)&gt;=0,MAX(C110:E110)&lt;=B110,MOD(B110,1)=0,MOD(C110,1)=0,MOD(D110,1)=0,MOD(E110,1)=0),E110/B110,""))</x:f>
      </x:c>
      <x:c r="I110" s="92" t="str">
        <x:f>IF(COUNTA(B110:E110)=0,"Not started",IF(COUNT(B110:E110)&lt;4,"Check counts / denominator",IF(AND(B110&gt;0,MIN(B110:E110)&gt;=0,MAX(C110:E110)&lt;=B110,MOD(B110,1)=0,MOD(C110,1)=0,MOD(D110,1)=0,MOD(E110,1)=0),"Review comparability","Check counts / denominator")))</x:f>
        <x:v>Not started</x:v>
      </x:c>
      <x:c r="J110" s="38"/>
    </x:row>
    <x:row r="111" ht="38" customHeight="1">
      <x:c r="A111" s="38"/>
      <x:c r="B111" s="38"/>
      <x:c r="C111" s="38"/>
      <x:c r="D111" s="38"/>
      <x:c r="E111" s="38"/>
      <x:c r="F111" s="112" t="str">
        <x:f>IF(COUNT(B111:E111)&lt;4,"",IF(AND(B111&gt;0,MIN(B111:E111)&gt;=0,MAX(C111:E111)&lt;=B111,MOD(B111,1)=0,MOD(C111,1)=0,MOD(D111,1)=0,MOD(E111,1)=0),C111/B111,""))</x:f>
      </x:c>
      <x:c r="G111" s="112" t="str">
        <x:f>IF(COUNT(B111:E111)&lt;4,"",IF(AND(B111&gt;0,MIN(B111:E111)&gt;=0,MAX(C111:E111)&lt;=B111,MOD(B111,1)=0,MOD(C111,1)=0,MOD(D111,1)=0,MOD(E111,1)=0),D111/B111,""))</x:f>
      </x:c>
      <x:c r="H111" s="112" t="str">
        <x:f>IF(COUNT(B111:E111)&lt;4,"",IF(AND(B111&gt;0,MIN(B111:E111)&gt;=0,MAX(C111:E111)&lt;=B111,MOD(B111,1)=0,MOD(C111,1)=0,MOD(D111,1)=0,MOD(E111,1)=0),E111/B111,""))</x:f>
      </x:c>
      <x:c r="I111" s="92" t="str">
        <x:f>IF(COUNTA(B111:E111)=0,"Not started",IF(COUNT(B111:E111)&lt;4,"Check counts / denominator",IF(AND(B111&gt;0,MIN(B111:E111)&gt;=0,MAX(C111:E111)&lt;=B111,MOD(B111,1)=0,MOD(C111,1)=0,MOD(D111,1)=0,MOD(E111,1)=0),"Review comparability","Check counts / denominator")))</x:f>
        <x:v>Not started</x:v>
      </x:c>
      <x:c r="J111" s="38"/>
    </x:row>
    <x:row r="112" ht="38" customHeight="1">
      <x:c r="A112" s="38"/>
      <x:c r="B112" s="38"/>
      <x:c r="C112" s="38"/>
      <x:c r="D112" s="38"/>
      <x:c r="E112" s="38"/>
      <x:c r="F112" s="112" t="str">
        <x:f>IF(COUNT(B112:E112)&lt;4,"",IF(AND(B112&gt;0,MIN(B112:E112)&gt;=0,MAX(C112:E112)&lt;=B112,MOD(B112,1)=0,MOD(C112,1)=0,MOD(D112,1)=0,MOD(E112,1)=0),C112/B112,""))</x:f>
      </x:c>
      <x:c r="G112" s="112" t="str">
        <x:f>IF(COUNT(B112:E112)&lt;4,"",IF(AND(B112&gt;0,MIN(B112:E112)&gt;=0,MAX(C112:E112)&lt;=B112,MOD(B112,1)=0,MOD(C112,1)=0,MOD(D112,1)=0,MOD(E112,1)=0),D112/B112,""))</x:f>
      </x:c>
      <x:c r="H112" s="112" t="str">
        <x:f>IF(COUNT(B112:E112)&lt;4,"",IF(AND(B112&gt;0,MIN(B112:E112)&gt;=0,MAX(C112:E112)&lt;=B112,MOD(B112,1)=0,MOD(C112,1)=0,MOD(D112,1)=0,MOD(E112,1)=0),E112/B112,""))</x:f>
      </x:c>
      <x:c r="I112" s="92" t="str">
        <x:f>IF(COUNTA(B112:E112)=0,"Not started",IF(COUNT(B112:E112)&lt;4,"Check counts / denominator",IF(AND(B112&gt;0,MIN(B112:E112)&gt;=0,MAX(C112:E112)&lt;=B112,MOD(B112,1)=0,MOD(C112,1)=0,MOD(D112,1)=0,MOD(E112,1)=0),"Review comparability","Check counts / denominator")))</x:f>
        <x:v>Not started</x:v>
      </x:c>
      <x:c r="J112" s="38"/>
    </x:row>
    <x:row r="113" ht="38" customHeight="1">
      <x:c r="A113" s="38"/>
      <x:c r="B113" s="38"/>
      <x:c r="C113" s="38"/>
      <x:c r="D113" s="38"/>
      <x:c r="E113" s="38"/>
      <x:c r="F113" s="112" t="str">
        <x:f>IF(COUNT(B113:E113)&lt;4,"",IF(AND(B113&gt;0,MIN(B113:E113)&gt;=0,MAX(C113:E113)&lt;=B113,MOD(B113,1)=0,MOD(C113,1)=0,MOD(D113,1)=0,MOD(E113,1)=0),C113/B113,""))</x:f>
      </x:c>
      <x:c r="G113" s="112" t="str">
        <x:f>IF(COUNT(B113:E113)&lt;4,"",IF(AND(B113&gt;0,MIN(B113:E113)&gt;=0,MAX(C113:E113)&lt;=B113,MOD(B113,1)=0,MOD(C113,1)=0,MOD(D113,1)=0,MOD(E113,1)=0),D113/B113,""))</x:f>
      </x:c>
      <x:c r="H113" s="112" t="str">
        <x:f>IF(COUNT(B113:E113)&lt;4,"",IF(AND(B113&gt;0,MIN(B113:E113)&gt;=0,MAX(C113:E113)&lt;=B113,MOD(B113,1)=0,MOD(C113,1)=0,MOD(D113,1)=0,MOD(E113,1)=0),E113/B113,""))</x:f>
      </x:c>
      <x:c r="I113" s="92" t="str">
        <x:f>IF(COUNTA(B113:E113)=0,"Not started",IF(COUNT(B113:E113)&lt;4,"Check counts / denominator",IF(AND(B113&gt;0,MIN(B113:E113)&gt;=0,MAX(C113:E113)&lt;=B113,MOD(B113,1)=0,MOD(C113,1)=0,MOD(D113,1)=0,MOD(E113,1)=0),"Review comparability","Check counts / denominator")))</x:f>
        <x:v>Not started</x:v>
      </x:c>
      <x:c r="J113" s="38"/>
    </x:row>
    <x:row r="114" ht="38" customHeight="1">
      <x:c r="A114" s="38"/>
      <x:c r="B114" s="38"/>
      <x:c r="C114" s="38"/>
      <x:c r="D114" s="38"/>
      <x:c r="E114" s="38"/>
      <x:c r="F114" s="112" t="str">
        <x:f>IF(COUNT(B114:E114)&lt;4,"",IF(AND(B114&gt;0,MIN(B114:E114)&gt;=0,MAX(C114:E114)&lt;=B114,MOD(B114,1)=0,MOD(C114,1)=0,MOD(D114,1)=0,MOD(E114,1)=0),C114/B114,""))</x:f>
      </x:c>
      <x:c r="G114" s="112" t="str">
        <x:f>IF(COUNT(B114:E114)&lt;4,"",IF(AND(B114&gt;0,MIN(B114:E114)&gt;=0,MAX(C114:E114)&lt;=B114,MOD(B114,1)=0,MOD(C114,1)=0,MOD(D114,1)=0,MOD(E114,1)=0),D114/B114,""))</x:f>
      </x:c>
      <x:c r="H114" s="112" t="str">
        <x:f>IF(COUNT(B114:E114)&lt;4,"",IF(AND(B114&gt;0,MIN(B114:E114)&gt;=0,MAX(C114:E114)&lt;=B114,MOD(B114,1)=0,MOD(C114,1)=0,MOD(D114,1)=0,MOD(E114,1)=0),E114/B114,""))</x:f>
      </x:c>
      <x:c r="I114" s="92" t="str">
        <x:f>IF(COUNTA(B114:E114)=0,"Not started",IF(COUNT(B114:E114)&lt;4,"Check counts / denominator",IF(AND(B114&gt;0,MIN(B114:E114)&gt;=0,MAX(C114:E114)&lt;=B114,MOD(B114,1)=0,MOD(C114,1)=0,MOD(D114,1)=0,MOD(E114,1)=0),"Review comparability","Check counts / denominator")))</x:f>
        <x:v>Not started</x:v>
      </x:c>
      <x:c r="J114" s="38"/>
    </x:row>
    <x:row r="115" ht="38" customHeight="1">
      <x:c r="A115" s="38"/>
      <x:c r="B115" s="38"/>
      <x:c r="C115" s="38"/>
      <x:c r="D115" s="38"/>
      <x:c r="E115" s="38"/>
      <x:c r="F115" s="112" t="str">
        <x:f>IF(COUNT(B115:E115)&lt;4,"",IF(AND(B115&gt;0,MIN(B115:E115)&gt;=0,MAX(C115:E115)&lt;=B115,MOD(B115,1)=0,MOD(C115,1)=0,MOD(D115,1)=0,MOD(E115,1)=0),C115/B115,""))</x:f>
      </x:c>
      <x:c r="G115" s="112" t="str">
        <x:f>IF(COUNT(B115:E115)&lt;4,"",IF(AND(B115&gt;0,MIN(B115:E115)&gt;=0,MAX(C115:E115)&lt;=B115,MOD(B115,1)=0,MOD(C115,1)=0,MOD(D115,1)=0,MOD(E115,1)=0),D115/B115,""))</x:f>
      </x:c>
      <x:c r="H115" s="112" t="str">
        <x:f>IF(COUNT(B115:E115)&lt;4,"",IF(AND(B115&gt;0,MIN(B115:E115)&gt;=0,MAX(C115:E115)&lt;=B115,MOD(B115,1)=0,MOD(C115,1)=0,MOD(D115,1)=0,MOD(E115,1)=0),E115/B115,""))</x:f>
      </x:c>
      <x:c r="I115" s="92" t="str">
        <x:f>IF(COUNTA(B115:E115)=0,"Not started",IF(COUNT(B115:E115)&lt;4,"Check counts / denominator",IF(AND(B115&gt;0,MIN(B115:E115)&gt;=0,MAX(C115:E115)&lt;=B115,MOD(B115,1)=0,MOD(C115,1)=0,MOD(D115,1)=0,MOD(E115,1)=0),"Review comparability","Check counts / denominator")))</x:f>
        <x:v>Not started</x:v>
      </x:c>
      <x:c r="J115" s="38"/>
    </x:row>
    <x:row r="116" ht="38" customHeight="1">
      <x:c r="A116" s="38"/>
      <x:c r="B116" s="38"/>
      <x:c r="C116" s="38"/>
      <x:c r="D116" s="38"/>
      <x:c r="E116" s="38"/>
      <x:c r="F116" s="112" t="str">
        <x:f>IF(COUNT(B116:E116)&lt;4,"",IF(AND(B116&gt;0,MIN(B116:E116)&gt;=0,MAX(C116:E116)&lt;=B116,MOD(B116,1)=0,MOD(C116,1)=0,MOD(D116,1)=0,MOD(E116,1)=0),C116/B116,""))</x:f>
      </x:c>
      <x:c r="G116" s="112" t="str">
        <x:f>IF(COUNT(B116:E116)&lt;4,"",IF(AND(B116&gt;0,MIN(B116:E116)&gt;=0,MAX(C116:E116)&lt;=B116,MOD(B116,1)=0,MOD(C116,1)=0,MOD(D116,1)=0,MOD(E116,1)=0),D116/B116,""))</x:f>
      </x:c>
      <x:c r="H116" s="112" t="str">
        <x:f>IF(COUNT(B116:E116)&lt;4,"",IF(AND(B116&gt;0,MIN(B116:E116)&gt;=0,MAX(C116:E116)&lt;=B116,MOD(B116,1)=0,MOD(C116,1)=0,MOD(D116,1)=0,MOD(E116,1)=0),E116/B116,""))</x:f>
      </x:c>
      <x:c r="I116" s="92" t="str">
        <x:f>IF(COUNTA(B116:E116)=0,"Not started",IF(COUNT(B116:E116)&lt;4,"Check counts / denominator",IF(AND(B116&gt;0,MIN(B116:E116)&gt;=0,MAX(C116:E116)&lt;=B116,MOD(B116,1)=0,MOD(C116,1)=0,MOD(D116,1)=0,MOD(E116,1)=0),"Review comparability","Check counts / denominator")))</x:f>
        <x:v>Not started</x:v>
      </x:c>
      <x:c r="J116" s="38"/>
    </x:row>
    <x:row r="117" ht="38" customHeight="1">
      <x:c r="A117" s="38"/>
      <x:c r="B117" s="38"/>
      <x:c r="C117" s="38"/>
      <x:c r="D117" s="38"/>
      <x:c r="E117" s="38"/>
      <x:c r="F117" s="112" t="str">
        <x:f>IF(COUNT(B117:E117)&lt;4,"",IF(AND(B117&gt;0,MIN(B117:E117)&gt;=0,MAX(C117:E117)&lt;=B117,MOD(B117,1)=0,MOD(C117,1)=0,MOD(D117,1)=0,MOD(E117,1)=0),C117/B117,""))</x:f>
      </x:c>
      <x:c r="G117" s="112" t="str">
        <x:f>IF(COUNT(B117:E117)&lt;4,"",IF(AND(B117&gt;0,MIN(B117:E117)&gt;=0,MAX(C117:E117)&lt;=B117,MOD(B117,1)=0,MOD(C117,1)=0,MOD(D117,1)=0,MOD(E117,1)=0),D117/B117,""))</x:f>
      </x:c>
      <x:c r="H117" s="112" t="str">
        <x:f>IF(COUNT(B117:E117)&lt;4,"",IF(AND(B117&gt;0,MIN(B117:E117)&gt;=0,MAX(C117:E117)&lt;=B117,MOD(B117,1)=0,MOD(C117,1)=0,MOD(D117,1)=0,MOD(E117,1)=0),E117/B117,""))</x:f>
      </x:c>
      <x:c r="I117" s="92" t="str">
        <x:f>IF(COUNTA(B117:E117)=0,"Not started",IF(COUNT(B117:E117)&lt;4,"Check counts / denominator",IF(AND(B117&gt;0,MIN(B117:E117)&gt;=0,MAX(C117:E117)&lt;=B117,MOD(B117,1)=0,MOD(C117,1)=0,MOD(D117,1)=0,MOD(E117,1)=0),"Review comparability","Check counts / denominator")))</x:f>
        <x:v>Not started</x:v>
      </x:c>
      <x:c r="J117" s="38"/>
    </x:row>
    <x:row r="118" ht="38" customHeight="1">
      <x:c r="A118" s="38"/>
      <x:c r="B118" s="38"/>
      <x:c r="C118" s="38"/>
      <x:c r="D118" s="38"/>
      <x:c r="E118" s="38"/>
      <x:c r="F118" s="112" t="str">
        <x:f>IF(COUNT(B118:E118)&lt;4,"",IF(AND(B118&gt;0,MIN(B118:E118)&gt;=0,MAX(C118:E118)&lt;=B118,MOD(B118,1)=0,MOD(C118,1)=0,MOD(D118,1)=0,MOD(E118,1)=0),C118/B118,""))</x:f>
      </x:c>
      <x:c r="G118" s="112" t="str">
        <x:f>IF(COUNT(B118:E118)&lt;4,"",IF(AND(B118&gt;0,MIN(B118:E118)&gt;=0,MAX(C118:E118)&lt;=B118,MOD(B118,1)=0,MOD(C118,1)=0,MOD(D118,1)=0,MOD(E118,1)=0),D118/B118,""))</x:f>
      </x:c>
      <x:c r="H118" s="112" t="str">
        <x:f>IF(COUNT(B118:E118)&lt;4,"",IF(AND(B118&gt;0,MIN(B118:E118)&gt;=0,MAX(C118:E118)&lt;=B118,MOD(B118,1)=0,MOD(C118,1)=0,MOD(D118,1)=0,MOD(E118,1)=0),E118/B118,""))</x:f>
      </x:c>
      <x:c r="I118" s="92" t="str">
        <x:f>IF(COUNTA(B118:E118)=0,"Not started",IF(COUNT(B118:E118)&lt;4,"Check counts / denominator",IF(AND(B118&gt;0,MIN(B118:E118)&gt;=0,MAX(C118:E118)&lt;=B118,MOD(B118,1)=0,MOD(C118,1)=0,MOD(D118,1)=0,MOD(E118,1)=0),"Review comparability","Check counts / denominator")))</x:f>
        <x:v>Not started</x:v>
      </x:c>
      <x:c r="J118" s="38"/>
    </x:row>
    <x:row r="119" ht="38" customHeight="1">
      <x:c r="A119" s="38"/>
      <x:c r="B119" s="38"/>
      <x:c r="C119" s="38"/>
      <x:c r="D119" s="38"/>
      <x:c r="E119" s="38"/>
      <x:c r="F119" s="112" t="str">
        <x:f>IF(COUNT(B119:E119)&lt;4,"",IF(AND(B119&gt;0,MIN(B119:E119)&gt;=0,MAX(C119:E119)&lt;=B119,MOD(B119,1)=0,MOD(C119,1)=0,MOD(D119,1)=0,MOD(E119,1)=0),C119/B119,""))</x:f>
      </x:c>
      <x:c r="G119" s="112" t="str">
        <x:f>IF(COUNT(B119:E119)&lt;4,"",IF(AND(B119&gt;0,MIN(B119:E119)&gt;=0,MAX(C119:E119)&lt;=B119,MOD(B119,1)=0,MOD(C119,1)=0,MOD(D119,1)=0,MOD(E119,1)=0),D119/B119,""))</x:f>
      </x:c>
      <x:c r="H119" s="112" t="str">
        <x:f>IF(COUNT(B119:E119)&lt;4,"",IF(AND(B119&gt;0,MIN(B119:E119)&gt;=0,MAX(C119:E119)&lt;=B119,MOD(B119,1)=0,MOD(C119,1)=0,MOD(D119,1)=0,MOD(E119,1)=0),E119/B119,""))</x:f>
      </x:c>
      <x:c r="I119" s="92" t="str">
        <x:f>IF(COUNTA(B119:E119)=0,"Not started",IF(COUNT(B119:E119)&lt;4,"Check counts / denominator",IF(AND(B119&gt;0,MIN(B119:E119)&gt;=0,MAX(C119:E119)&lt;=B119,MOD(B119,1)=0,MOD(C119,1)=0,MOD(D119,1)=0,MOD(E119,1)=0),"Review comparability","Check counts / denominator")))</x:f>
        <x:v>Not started</x:v>
      </x:c>
      <x:c r="J119" s="38"/>
    </x:row>
    <x:row r="120" ht="38" customHeight="1">
      <x:c r="A120" s="38"/>
      <x:c r="B120" s="38"/>
      <x:c r="C120" s="38"/>
      <x:c r="D120" s="38"/>
      <x:c r="E120" s="38"/>
      <x:c r="F120" s="112" t="str">
        <x:f>IF(COUNT(B120:E120)&lt;4,"",IF(AND(B120&gt;0,MIN(B120:E120)&gt;=0,MAX(C120:E120)&lt;=B120,MOD(B120,1)=0,MOD(C120,1)=0,MOD(D120,1)=0,MOD(E120,1)=0),C120/B120,""))</x:f>
      </x:c>
      <x:c r="G120" s="112" t="str">
        <x:f>IF(COUNT(B120:E120)&lt;4,"",IF(AND(B120&gt;0,MIN(B120:E120)&gt;=0,MAX(C120:E120)&lt;=B120,MOD(B120,1)=0,MOD(C120,1)=0,MOD(D120,1)=0,MOD(E120,1)=0),D120/B120,""))</x:f>
      </x:c>
      <x:c r="H120" s="112" t="str">
        <x:f>IF(COUNT(B120:E120)&lt;4,"",IF(AND(B120&gt;0,MIN(B120:E120)&gt;=0,MAX(C120:E120)&lt;=B120,MOD(B120,1)=0,MOD(C120,1)=0,MOD(D120,1)=0,MOD(E120,1)=0),E120/B120,""))</x:f>
      </x:c>
      <x:c r="I120" s="92" t="str">
        <x:f>IF(COUNTA(B120:E120)=0,"Not started",IF(COUNT(B120:E120)&lt;4,"Check counts / denominator",IF(AND(B120&gt;0,MIN(B120:E120)&gt;=0,MAX(C120:E120)&lt;=B120,MOD(B120,1)=0,MOD(C120,1)=0,MOD(D120,1)=0,MOD(E120,1)=0),"Review comparability","Check counts / denominator")))</x:f>
        <x:v>Not started</x:v>
      </x:c>
      <x:c r="J120" s="38"/>
    </x:row>
    <x:row r="121" ht="38" customHeight="1">
      <x:c r="A121" s="38"/>
      <x:c r="B121" s="38"/>
      <x:c r="C121" s="38"/>
      <x:c r="D121" s="38"/>
      <x:c r="E121" s="38"/>
      <x:c r="F121" s="112" t="str">
        <x:f>IF(COUNT(B121:E121)&lt;4,"",IF(AND(B121&gt;0,MIN(B121:E121)&gt;=0,MAX(C121:E121)&lt;=B121,MOD(B121,1)=0,MOD(C121,1)=0,MOD(D121,1)=0,MOD(E121,1)=0),C121/B121,""))</x:f>
      </x:c>
      <x:c r="G121" s="112" t="str">
        <x:f>IF(COUNT(B121:E121)&lt;4,"",IF(AND(B121&gt;0,MIN(B121:E121)&gt;=0,MAX(C121:E121)&lt;=B121,MOD(B121,1)=0,MOD(C121,1)=0,MOD(D121,1)=0,MOD(E121,1)=0),D121/B121,""))</x:f>
      </x:c>
      <x:c r="H121" s="112" t="str">
        <x:f>IF(COUNT(B121:E121)&lt;4,"",IF(AND(B121&gt;0,MIN(B121:E121)&gt;=0,MAX(C121:E121)&lt;=B121,MOD(B121,1)=0,MOD(C121,1)=0,MOD(D121,1)=0,MOD(E121,1)=0),E121/B121,""))</x:f>
      </x:c>
      <x:c r="I121" s="92" t="str">
        <x:f>IF(COUNTA(B121:E121)=0,"Not started",IF(COUNT(B121:E121)&lt;4,"Check counts / denominator",IF(AND(B121&gt;0,MIN(B121:E121)&gt;=0,MAX(C121:E121)&lt;=B121,MOD(B121,1)=0,MOD(C121,1)=0,MOD(D121,1)=0,MOD(E121,1)=0),"Review comparability","Check counts / denominator")))</x:f>
        <x:v>Not started</x:v>
      </x:c>
      <x:c r="J121" s="38"/>
    </x:row>
    <x:row r="122" ht="38" customHeight="1">
      <x:c r="A122" s="38"/>
      <x:c r="B122" s="38"/>
      <x:c r="C122" s="38"/>
      <x:c r="D122" s="38"/>
      <x:c r="E122" s="38"/>
      <x:c r="F122" s="112" t="str">
        <x:f>IF(COUNT(B122:E122)&lt;4,"",IF(AND(B122&gt;0,MIN(B122:E122)&gt;=0,MAX(C122:E122)&lt;=B122,MOD(B122,1)=0,MOD(C122,1)=0,MOD(D122,1)=0,MOD(E122,1)=0),C122/B122,""))</x:f>
      </x:c>
      <x:c r="G122" s="112" t="str">
        <x:f>IF(COUNT(B122:E122)&lt;4,"",IF(AND(B122&gt;0,MIN(B122:E122)&gt;=0,MAX(C122:E122)&lt;=B122,MOD(B122,1)=0,MOD(C122,1)=0,MOD(D122,1)=0,MOD(E122,1)=0),D122/B122,""))</x:f>
      </x:c>
      <x:c r="H122" s="112" t="str">
        <x:f>IF(COUNT(B122:E122)&lt;4,"",IF(AND(B122&gt;0,MIN(B122:E122)&gt;=0,MAX(C122:E122)&lt;=B122,MOD(B122,1)=0,MOD(C122,1)=0,MOD(D122,1)=0,MOD(E122,1)=0),E122/B122,""))</x:f>
      </x:c>
      <x:c r="I122" s="92" t="str">
        <x:f>IF(COUNTA(B122:E122)=0,"Not started",IF(COUNT(B122:E122)&lt;4,"Check counts / denominator",IF(AND(B122&gt;0,MIN(B122:E122)&gt;=0,MAX(C122:E122)&lt;=B122,MOD(B122,1)=0,MOD(C122,1)=0,MOD(D122,1)=0,MOD(E122,1)=0),"Review comparability","Check counts / denominator")))</x:f>
        <x:v>Not started</x:v>
      </x:c>
      <x:c r="J122" s="38"/>
    </x:row>
    <x:row r="123" ht="38" customHeight="1">
      <x:c r="A123" s="4"/>
      <x:c r="B123" s="4"/>
      <x:c r="C123" s="4"/>
      <x:c r="D123" s="4"/>
      <x:c r="E123" s="4"/>
      <x:c r="F123" s="4"/>
      <x:c r="G123" s="4"/>
      <x:c r="H123" s="4"/>
      <x:c r="I123" s="4"/>
      <x:c r="J123" s="4"/>
    </x:row>
    <x:row r="124" ht="38" customHeight="1">
      <x:c r="A124" s="4"/>
      <x:c r="B124" s="4"/>
      <x:c r="C124" s="4"/>
      <x:c r="D124" s="4"/>
      <x:c r="E124" s="4"/>
      <x:c r="F124" s="4"/>
      <x:c r="G124" s="4"/>
      <x:c r="H124" s="4"/>
      <x:c r="I124" s="4"/>
      <x:c r="J124" s="4"/>
    </x:row>
    <x:row r="125" ht="38" customHeight="1">
      <x:c r="A125" s="4"/>
      <x:c r="B125" s="4"/>
      <x:c r="C125" s="4"/>
      <x:c r="D125" s="4"/>
      <x:c r="E125" s="4"/>
      <x:c r="F125" s="4"/>
      <x:c r="G125" s="4"/>
      <x:c r="H125" s="4"/>
      <x:c r="I125" s="4"/>
      <x:c r="J125" s="4"/>
    </x:row>
    <x:row r="126" ht="38" customHeight="1">
      <x:c r="A126" s="4"/>
      <x:c r="B126" s="4"/>
      <x:c r="C126" s="4"/>
      <x:c r="D126" s="4"/>
      <x:c r="E126" s="4"/>
      <x:c r="F126" s="4"/>
      <x:c r="G126" s="4"/>
      <x:c r="H126" s="4"/>
      <x:c r="I126" s="4"/>
      <x:c r="J126" s="4"/>
    </x:row>
    <x:row r="127" ht="38" customHeight="1">
      <x:c r="A127" s="4"/>
      <x:c r="B127" s="4"/>
      <x:c r="C127" s="4"/>
      <x:c r="D127" s="4"/>
      <x:c r="E127" s="4"/>
      <x:c r="F127" s="4"/>
      <x:c r="G127" s="4"/>
      <x:c r="H127" s="4"/>
      <x:c r="I127" s="4"/>
      <x:c r="J127" s="4"/>
    </x:row>
    <x:row r="128" ht="38" customHeight="1">
      <x:c r="A128" s="4"/>
      <x:c r="B128" s="4"/>
      <x:c r="C128" s="4"/>
      <x:c r="D128" s="4"/>
      <x:c r="E128" s="4"/>
      <x:c r="F128" s="4"/>
      <x:c r="G128" s="4"/>
      <x:c r="H128" s="4"/>
      <x:c r="I128" s="4"/>
      <x:c r="J128" s="4"/>
    </x:row>
    <x:row r="129" ht="38" customHeight="1">
      <x:c r="A129" s="4"/>
      <x:c r="B129" s="4"/>
      <x:c r="C129" s="4"/>
      <x:c r="D129" s="4"/>
      <x:c r="E129" s="4"/>
      <x:c r="F129" s="4"/>
      <x:c r="G129" s="4"/>
      <x:c r="H129" s="4"/>
      <x:c r="I129" s="4"/>
      <x:c r="J129" s="4"/>
    </x:row>
    <x:row r="130" ht="38" customHeight="1">
      <x:c r="A130" s="4"/>
      <x:c r="B130" s="4"/>
      <x:c r="C130" s="4"/>
      <x:c r="D130" s="4"/>
      <x:c r="E130" s="4"/>
      <x:c r="F130" s="4"/>
      <x:c r="G130" s="4"/>
      <x:c r="H130" s="4"/>
      <x:c r="I130" s="4"/>
      <x:c r="J130" s="4"/>
    </x:row>
    <x:row r="131" ht="38" customHeight="1">
      <x:c r="A131" s="4"/>
      <x:c r="B131" s="4"/>
      <x:c r="C131" s="4"/>
      <x:c r="D131" s="4"/>
      <x:c r="E131" s="4"/>
      <x:c r="F131" s="4"/>
      <x:c r="G131" s="4"/>
      <x:c r="H131" s="4"/>
      <x:c r="I131" s="4"/>
      <x:c r="J131" s="4"/>
    </x:row>
    <x:row r="132" ht="38" customHeight="1">
      <x:c r="A132" s="4"/>
      <x:c r="B132" s="4"/>
      <x:c r="C132" s="4"/>
      <x:c r="D132" s="4"/>
      <x:c r="E132" s="4"/>
      <x:c r="F132" s="4"/>
      <x:c r="G132" s="4"/>
      <x:c r="H132" s="4"/>
      <x:c r="I132" s="4"/>
      <x:c r="J132" s="4"/>
    </x:row>
    <x:row r="133" ht="38" customHeight="1">
      <x:c r="A133" s="4"/>
      <x:c r="B133" s="4"/>
      <x:c r="C133" s="4"/>
      <x:c r="D133" s="4"/>
      <x:c r="E133" s="4"/>
      <x:c r="F133" s="4"/>
      <x:c r="G133" s="4"/>
      <x:c r="H133" s="4"/>
      <x:c r="I133" s="4"/>
      <x:c r="J133" s="4"/>
    </x:row>
    <x:row r="134" ht="38" customHeight="1">
      <x:c r="A134" s="4"/>
      <x:c r="B134" s="4"/>
      <x:c r="C134" s="4"/>
      <x:c r="D134" s="4"/>
      <x:c r="E134" s="4"/>
      <x:c r="F134" s="4"/>
      <x:c r="G134" s="4"/>
      <x:c r="H134" s="4"/>
      <x:c r="I134" s="4"/>
      <x:c r="J134" s="4"/>
    </x:row>
    <x:row r="135" ht="38" customHeight="1">
      <x:c r="A135" s="4"/>
      <x:c r="B135" s="4"/>
      <x:c r="C135" s="4"/>
      <x:c r="D135" s="4"/>
      <x:c r="E135" s="4"/>
      <x:c r="F135" s="4"/>
      <x:c r="G135" s="4"/>
      <x:c r="H135" s="4"/>
      <x:c r="I135" s="4"/>
      <x:c r="J135" s="4"/>
    </x:row>
    <x:row r="136" ht="38" customHeight="1">
      <x:c r="A136" s="4"/>
      <x:c r="B136" s="4"/>
      <x:c r="C136" s="4"/>
      <x:c r="D136" s="4"/>
      <x:c r="E136" s="4"/>
      <x:c r="F136" s="4"/>
      <x:c r="G136" s="4"/>
      <x:c r="H136" s="4"/>
      <x:c r="I136" s="4"/>
      <x:c r="J136" s="4"/>
    </x:row>
    <x:row r="137" ht="38" customHeight="1">
      <x:c r="A137" s="4"/>
      <x:c r="B137" s="4"/>
      <x:c r="C137" s="4"/>
      <x:c r="D137" s="4"/>
      <x:c r="E137" s="4"/>
      <x:c r="F137" s="4"/>
      <x:c r="G137" s="4"/>
      <x:c r="H137" s="4"/>
      <x:c r="I137" s="4"/>
      <x:c r="J137" s="4"/>
    </x:row>
    <x:row r="138" ht="38" customHeight="1">
      <x:c r="A138" s="4"/>
      <x:c r="B138" s="4"/>
      <x:c r="C138" s="4"/>
      <x:c r="D138" s="4"/>
      <x:c r="E138" s="4"/>
      <x:c r="F138" s="4"/>
      <x:c r="G138" s="4"/>
      <x:c r="H138" s="4"/>
      <x:c r="I138" s="4"/>
      <x:c r="J138" s="4"/>
    </x:row>
    <x:row r="139" ht="38" customHeight="1">
      <x:c r="A139" s="4"/>
      <x:c r="B139" s="4"/>
      <x:c r="C139" s="4"/>
      <x:c r="D139" s="4"/>
      <x:c r="E139" s="4"/>
      <x:c r="F139" s="4"/>
      <x:c r="G139" s="4"/>
      <x:c r="H139" s="4"/>
      <x:c r="I139" s="4"/>
      <x:c r="J139" s="4"/>
    </x:row>
    <x:row r="140" ht="38" customHeight="1">
      <x:c r="A140" s="4"/>
      <x:c r="B140" s="4"/>
      <x:c r="C140" s="4"/>
      <x:c r="D140" s="4"/>
      <x:c r="E140" s="4"/>
      <x:c r="F140" s="4"/>
      <x:c r="G140" s="4"/>
      <x:c r="H140" s="4"/>
      <x:c r="I140" s="4"/>
      <x:c r="J140" s="4"/>
    </x:row>
    <x:row r="141" ht="38" customHeight="1">
      <x:c r="A141" s="4"/>
      <x:c r="B141" s="4"/>
      <x:c r="C141" s="4"/>
      <x:c r="D141" s="4"/>
      <x:c r="E141" s="4"/>
      <x:c r="F141" s="4"/>
      <x:c r="G141" s="4"/>
      <x:c r="H141" s="4"/>
      <x:c r="I141" s="4"/>
      <x:c r="J141" s="4"/>
    </x:row>
    <x:row r="142" ht="38" customHeight="1">
      <x:c r="A142" s="4"/>
      <x:c r="B142" s="4"/>
      <x:c r="C142" s="4"/>
      <x:c r="D142" s="4"/>
      <x:c r="E142" s="4"/>
      <x:c r="F142" s="4"/>
      <x:c r="G142" s="4"/>
      <x:c r="H142" s="4"/>
      <x:c r="I142" s="4"/>
      <x:c r="J142" s="4"/>
    </x:row>
    <x:row r="143" ht="38" customHeight="1">
      <x:c r="A143" s="4"/>
      <x:c r="B143" s="4"/>
      <x:c r="C143" s="4"/>
      <x:c r="D143" s="4"/>
      <x:c r="E143" s="4"/>
      <x:c r="F143" s="4"/>
      <x:c r="G143" s="4"/>
      <x:c r="H143" s="4"/>
      <x:c r="I143" s="4"/>
      <x:c r="J143" s="4"/>
    </x:row>
    <x:row r="144" ht="38" customHeight="1">
      <x:c r="A144" s="4"/>
      <x:c r="B144" s="4"/>
      <x:c r="C144" s="4"/>
      <x:c r="D144" s="4"/>
      <x:c r="E144" s="4"/>
      <x:c r="F144" s="4"/>
      <x:c r="G144" s="4"/>
      <x:c r="H144" s="4"/>
      <x:c r="I144" s="4"/>
      <x:c r="J144" s="4"/>
    </x:row>
    <x:row r="145" ht="38" customHeight="1">
      <x:c r="A145" s="4"/>
      <x:c r="B145" s="4"/>
      <x:c r="C145" s="4"/>
      <x:c r="D145" s="4"/>
      <x:c r="E145" s="4"/>
      <x:c r="F145" s="4"/>
      <x:c r="G145" s="4"/>
      <x:c r="H145" s="4"/>
      <x:c r="I145" s="4"/>
      <x:c r="J145" s="4"/>
    </x:row>
    <x:row r="146" ht="38" customHeight="1">
      <x:c r="A146" s="4"/>
      <x:c r="B146" s="4"/>
      <x:c r="C146" s="4"/>
      <x:c r="D146" s="4"/>
      <x:c r="E146" s="4"/>
      <x:c r="F146" s="4"/>
      <x:c r="G146" s="4"/>
      <x:c r="H146" s="4"/>
      <x:c r="I146" s="4"/>
      <x:c r="J146" s="4"/>
    </x:row>
    <x:row r="147" ht="38" customHeight="1">
      <x:c r="A147" s="4"/>
      <x:c r="B147" s="4"/>
      <x:c r="C147" s="4"/>
      <x:c r="D147" s="4"/>
      <x:c r="E147" s="4"/>
      <x:c r="F147" s="4"/>
      <x:c r="G147" s="4"/>
      <x:c r="H147" s="4"/>
      <x:c r="I147" s="4"/>
      <x:c r="J147" s="4"/>
    </x:row>
    <x:row r="148" ht="38" customHeight="1">
      <x:c r="A148" s="4"/>
      <x:c r="B148" s="4"/>
      <x:c r="C148" s="4"/>
      <x:c r="D148" s="4"/>
      <x:c r="E148" s="4"/>
      <x:c r="F148" s="4"/>
      <x:c r="G148" s="4"/>
      <x:c r="H148" s="4"/>
      <x:c r="I148" s="4"/>
      <x:c r="J148" s="4"/>
    </x:row>
    <x:row r="149" ht="38" customHeight="1">
      <x:c r="A149" s="4"/>
      <x:c r="B149" s="4"/>
      <x:c r="C149" s="4"/>
      <x:c r="D149" s="4"/>
      <x:c r="E149" s="4"/>
      <x:c r="F149" s="4"/>
      <x:c r="G149" s="4"/>
      <x:c r="H149" s="4"/>
      <x:c r="I149" s="4"/>
      <x:c r="J149" s="4"/>
    </x:row>
    <x:row r="150" ht="38" customHeight="1">
      <x:c r="A150" s="4"/>
      <x:c r="B150" s="4"/>
      <x:c r="C150" s="4"/>
      <x:c r="D150" s="4"/>
      <x:c r="E150" s="4"/>
      <x:c r="F150" s="4"/>
      <x:c r="G150" s="4"/>
      <x:c r="H150" s="4"/>
      <x:c r="I150" s="4"/>
      <x:c r="J150" s="4"/>
    </x:row>
    <x:row r="151" ht="38" customHeight="1">
      <x:c r="A151" s="4"/>
      <x:c r="B151" s="4"/>
      <x:c r="C151" s="4"/>
      <x:c r="D151" s="4"/>
      <x:c r="E151" s="4"/>
      <x:c r="F151" s="4"/>
      <x:c r="G151" s="4"/>
      <x:c r="H151" s="4"/>
      <x:c r="I151" s="4"/>
      <x:c r="J151" s="4"/>
    </x:row>
    <x:row r="152" ht="38" customHeight="1">
      <x:c r="A152" s="4"/>
      <x:c r="B152" s="4"/>
      <x:c r="C152" s="4"/>
      <x:c r="D152" s="4"/>
      <x:c r="E152" s="4"/>
      <x:c r="F152" s="4"/>
      <x:c r="G152" s="4"/>
      <x:c r="H152" s="4"/>
      <x:c r="I152" s="4"/>
      <x:c r="J152" s="4"/>
    </x:row>
    <x:row r="153" ht="38" customHeight="1">
      <x:c r="A153" s="4"/>
      <x:c r="B153" s="4"/>
      <x:c r="C153" s="4"/>
      <x:c r="D153" s="4"/>
      <x:c r="E153" s="4"/>
      <x:c r="F153" s="4"/>
      <x:c r="G153" s="4"/>
      <x:c r="H153" s="4"/>
      <x:c r="I153" s="4"/>
      <x:c r="J153" s="4"/>
    </x:row>
    <x:row r="154" ht="38" customHeight="1">
      <x:c r="A154" s="4"/>
      <x:c r="B154" s="4"/>
      <x:c r="C154" s="4"/>
      <x:c r="D154" s="4"/>
      <x:c r="E154" s="4"/>
      <x:c r="F154" s="4"/>
      <x:c r="G154" s="4"/>
      <x:c r="H154" s="4"/>
      <x:c r="I154" s="4"/>
      <x:c r="J154" s="4"/>
    </x:row>
    <x:row r="155" ht="38" customHeight="1">
      <x:c r="A155" s="4"/>
      <x:c r="B155" s="4"/>
      <x:c r="C155" s="4"/>
      <x:c r="D155" s="4"/>
      <x:c r="E155" s="4"/>
      <x:c r="F155" s="4"/>
      <x:c r="G155" s="4"/>
      <x:c r="H155" s="4"/>
      <x:c r="I155" s="4"/>
      <x:c r="J155" s="4"/>
    </x:row>
    <x:row r="156" ht="38" customHeight="1">
      <x:c r="A156" s="4"/>
      <x:c r="B156" s="4"/>
      <x:c r="C156" s="4"/>
      <x:c r="D156" s="4"/>
      <x:c r="E156" s="4"/>
      <x:c r="F156" s="4"/>
      <x:c r="G156" s="4"/>
      <x:c r="H156" s="4"/>
      <x:c r="I156" s="4"/>
      <x:c r="J156" s="4"/>
    </x:row>
    <x:row r="157" ht="38" customHeight="1">
      <x:c r="A157" s="4"/>
      <x:c r="B157" s="4"/>
      <x:c r="C157" s="4"/>
      <x:c r="D157" s="4"/>
      <x:c r="E157" s="4"/>
      <x:c r="F157" s="4"/>
      <x:c r="G157" s="4"/>
      <x:c r="H157" s="4"/>
      <x:c r="I157" s="4"/>
      <x:c r="J157" s="4"/>
    </x:row>
    <x:row r="158" ht="38" customHeight="1">
      <x:c r="A158" s="4"/>
      <x:c r="B158" s="4"/>
      <x:c r="C158" s="4"/>
      <x:c r="D158" s="4"/>
      <x:c r="E158" s="4"/>
      <x:c r="F158" s="4"/>
      <x:c r="G158" s="4"/>
      <x:c r="H158" s="4"/>
      <x:c r="I158" s="4"/>
      <x:c r="J158" s="4"/>
    </x:row>
    <x:row r="159" ht="38" customHeight="1">
      <x:c r="A159" s="4"/>
      <x:c r="B159" s="4"/>
      <x:c r="C159" s="4"/>
      <x:c r="D159" s="4"/>
      <x:c r="E159" s="4"/>
      <x:c r="F159" s="4"/>
      <x:c r="G159" s="4"/>
      <x:c r="H159" s="4"/>
      <x:c r="I159" s="4"/>
      <x:c r="J159" s="4"/>
    </x:row>
    <x:row r="160" ht="38" customHeight="1">
      <x:c r="A160" s="4"/>
      <x:c r="B160" s="4"/>
      <x:c r="C160" s="4"/>
      <x:c r="D160" s="4"/>
      <x:c r="E160" s="4"/>
      <x:c r="F160" s="4"/>
      <x:c r="G160" s="4"/>
      <x:c r="H160" s="4"/>
      <x:c r="I160" s="4"/>
      <x:c r="J160" s="4"/>
    </x:row>
    <x:row r="161" ht="38" customHeight="1">
      <x:c r="A161" s="4"/>
      <x:c r="B161" s="4"/>
      <x:c r="C161" s="4"/>
      <x:c r="D161" s="4"/>
      <x:c r="E161" s="4"/>
      <x:c r="F161" s="4"/>
      <x:c r="G161" s="4"/>
      <x:c r="H161" s="4"/>
      <x:c r="I161" s="4"/>
      <x:c r="J161" s="4"/>
    </x:row>
    <x:row r="162" ht="38" customHeight="1">
      <x:c r="A162" s="4"/>
      <x:c r="B162" s="4"/>
      <x:c r="C162" s="4"/>
      <x:c r="D162" s="4"/>
      <x:c r="E162" s="4"/>
      <x:c r="F162" s="4"/>
      <x:c r="G162" s="4"/>
      <x:c r="H162" s="4"/>
      <x:c r="I162" s="4"/>
      <x:c r="J162" s="4"/>
    </x:row>
    <x:row r="163" ht="38" customHeight="1">
      <x:c r="A163" s="4"/>
      <x:c r="B163" s="4"/>
      <x:c r="C163" s="4"/>
      <x:c r="D163" s="4"/>
      <x:c r="E163" s="4"/>
      <x:c r="F163" s="4"/>
      <x:c r="G163" s="4"/>
      <x:c r="H163" s="4"/>
      <x:c r="I163" s="4"/>
      <x:c r="J163" s="4"/>
    </x:row>
    <x:row r="164" ht="38" customHeight="1">
      <x:c r="A164" s="4"/>
      <x:c r="B164" s="4"/>
      <x:c r="C164" s="4"/>
      <x:c r="D164" s="4"/>
      <x:c r="E164" s="4"/>
      <x:c r="F164" s="4"/>
      <x:c r="G164" s="4"/>
      <x:c r="H164" s="4"/>
      <x:c r="I164" s="4"/>
      <x:c r="J164" s="4"/>
    </x:row>
    <x:row r="165" ht="38" customHeight="1">
      <x:c r="A165" s="4"/>
      <x:c r="B165" s="4"/>
      <x:c r="C165" s="4"/>
      <x:c r="D165" s="4"/>
      <x:c r="E165" s="4"/>
      <x:c r="F165" s="4"/>
      <x:c r="G165" s="4"/>
      <x:c r="H165" s="4"/>
      <x:c r="I165" s="4"/>
      <x:c r="J165" s="4"/>
    </x:row>
    <x:row r="166" ht="38" customHeight="1">
      <x:c r="A166" s="4"/>
      <x:c r="B166" s="4"/>
      <x:c r="C166" s="4"/>
      <x:c r="D166" s="4"/>
      <x:c r="E166" s="4"/>
      <x:c r="F166" s="4"/>
      <x:c r="G166" s="4"/>
      <x:c r="H166" s="4"/>
      <x:c r="I166" s="4"/>
      <x:c r="J166" s="4"/>
    </x:row>
    <x:row r="167" ht="38" customHeight="1">
      <x:c r="A167" s="4"/>
      <x:c r="B167" s="4"/>
      <x:c r="C167" s="4"/>
      <x:c r="D167" s="4"/>
      <x:c r="E167" s="4"/>
      <x:c r="F167" s="4"/>
      <x:c r="G167" s="4"/>
      <x:c r="H167" s="4"/>
      <x:c r="I167" s="4"/>
      <x:c r="J167" s="4"/>
    </x:row>
    <x:row r="168" ht="38" customHeight="1">
      <x:c r="A168" s="4"/>
      <x:c r="B168" s="4"/>
      <x:c r="C168" s="4"/>
      <x:c r="D168" s="4"/>
      <x:c r="E168" s="4"/>
      <x:c r="F168" s="4"/>
      <x:c r="G168" s="4"/>
      <x:c r="H168" s="4"/>
      <x:c r="I168" s="4"/>
      <x:c r="J168" s="4"/>
    </x:row>
    <x:row r="169" ht="38" customHeight="1">
      <x:c r="A169" s="4"/>
      <x:c r="B169" s="4"/>
      <x:c r="C169" s="4"/>
      <x:c r="D169" s="4"/>
      <x:c r="E169" s="4"/>
      <x:c r="F169" s="4"/>
      <x:c r="G169" s="4"/>
      <x:c r="H169" s="4"/>
      <x:c r="I169" s="4"/>
      <x:c r="J169" s="4"/>
    </x:row>
    <x:row r="170" ht="38" customHeight="1">
      <x:c r="A170" s="4"/>
      <x:c r="B170" s="4"/>
      <x:c r="C170" s="4"/>
      <x:c r="D170" s="4"/>
      <x:c r="E170" s="4"/>
      <x:c r="F170" s="4"/>
      <x:c r="G170" s="4"/>
      <x:c r="H170" s="4"/>
      <x:c r="I170" s="4"/>
      <x:c r="J170" s="4"/>
    </x:row>
    <x:row r="171" ht="38" customHeight="1">
      <x:c r="A171" s="4"/>
      <x:c r="B171" s="4"/>
      <x:c r="C171" s="4"/>
      <x:c r="D171" s="4"/>
      <x:c r="E171" s="4"/>
      <x:c r="F171" s="4"/>
      <x:c r="G171" s="4"/>
      <x:c r="H171" s="4"/>
      <x:c r="I171" s="4"/>
      <x:c r="J171" s="4"/>
    </x:row>
    <x:row r="172" ht="38" customHeight="1">
      <x:c r="A172" s="4"/>
      <x:c r="B172" s="4"/>
      <x:c r="C172" s="4"/>
      <x:c r="D172" s="4"/>
      <x:c r="E172" s="4"/>
      <x:c r="F172" s="4"/>
      <x:c r="G172" s="4"/>
      <x:c r="H172" s="4"/>
      <x:c r="I172" s="4"/>
      <x:c r="J172" s="4"/>
    </x:row>
    <x:row r="173" ht="38" customHeight="1">
      <x:c r="A173" s="4"/>
      <x:c r="B173" s="4"/>
      <x:c r="C173" s="4"/>
      <x:c r="D173" s="4"/>
      <x:c r="E173" s="4"/>
      <x:c r="F173" s="4"/>
      <x:c r="G173" s="4"/>
      <x:c r="H173" s="4"/>
      <x:c r="I173" s="4"/>
      <x:c r="J173" s="4"/>
    </x:row>
    <x:row r="174" ht="38" customHeight="1">
      <x:c r="A174" s="4"/>
      <x:c r="B174" s="4"/>
      <x:c r="C174" s="4"/>
      <x:c r="D174" s="4"/>
      <x:c r="E174" s="4"/>
      <x:c r="F174" s="4"/>
      <x:c r="G174" s="4"/>
      <x:c r="H174" s="4"/>
      <x:c r="I174" s="4"/>
      <x:c r="J174" s="4"/>
    </x:row>
    <x:row r="175" ht="38" customHeight="1">
      <x:c r="A175" s="4"/>
      <x:c r="B175" s="4"/>
      <x:c r="C175" s="4"/>
      <x:c r="D175" s="4"/>
      <x:c r="E175" s="4"/>
      <x:c r="F175" s="4"/>
      <x:c r="G175" s="4"/>
      <x:c r="H175" s="4"/>
      <x:c r="I175" s="4"/>
      <x:c r="J175" s="4"/>
    </x:row>
    <x:row r="176" ht="38" customHeight="1">
      <x:c r="A176" s="4"/>
      <x:c r="B176" s="4"/>
      <x:c r="C176" s="4"/>
      <x:c r="D176" s="4"/>
      <x:c r="E176" s="4"/>
      <x:c r="F176" s="4"/>
      <x:c r="G176" s="4"/>
      <x:c r="H176" s="4"/>
      <x:c r="I176" s="4"/>
      <x:c r="J176" s="4"/>
    </x:row>
    <x:row r="177" ht="38" customHeight="1">
      <x:c r="A177" s="4"/>
      <x:c r="B177" s="4"/>
      <x:c r="C177" s="4"/>
      <x:c r="D177" s="4"/>
      <x:c r="E177" s="4"/>
      <x:c r="F177" s="4"/>
      <x:c r="G177" s="4"/>
      <x:c r="H177" s="4"/>
      <x:c r="I177" s="4"/>
      <x:c r="J177" s="4"/>
    </x:row>
    <x:row r="178" ht="38" customHeight="1">
      <x:c r="A178" s="4"/>
      <x:c r="B178" s="4"/>
      <x:c r="C178" s="4"/>
      <x:c r="D178" s="4"/>
      <x:c r="E178" s="4"/>
      <x:c r="F178" s="4"/>
      <x:c r="G178" s="4"/>
      <x:c r="H178" s="4"/>
      <x:c r="I178" s="4"/>
      <x:c r="J178" s="4"/>
    </x:row>
    <x:row r="179" ht="38" customHeight="1">
      <x:c r="A179" s="4"/>
      <x:c r="B179" s="4"/>
      <x:c r="C179" s="4"/>
      <x:c r="D179" s="4"/>
      <x:c r="E179" s="4"/>
      <x:c r="F179" s="4"/>
      <x:c r="G179" s="4"/>
      <x:c r="H179" s="4"/>
      <x:c r="I179" s="4"/>
      <x:c r="J179" s="4"/>
    </x:row>
    <x:row r="180" ht="38" customHeight="1">
      <x:c r="A180" s="4"/>
      <x:c r="B180" s="4"/>
      <x:c r="C180" s="4"/>
      <x:c r="D180" s="4"/>
      <x:c r="E180" s="4"/>
      <x:c r="F180" s="4"/>
      <x:c r="G180" s="4"/>
      <x:c r="H180" s="4"/>
      <x:c r="I180" s="4"/>
      <x:c r="J180" s="4"/>
    </x:row>
    <x:row r="181" ht="38" customHeight="1">
      <x:c r="A181" s="4"/>
      <x:c r="B181" s="4"/>
      <x:c r="C181" s="4"/>
      <x:c r="D181" s="4"/>
      <x:c r="E181" s="4"/>
      <x:c r="F181" s="4"/>
      <x:c r="G181" s="4"/>
      <x:c r="H181" s="4"/>
      <x:c r="I181" s="4"/>
      <x:c r="J181" s="4"/>
    </x:row>
    <x:row r="182" ht="38" customHeight="1">
      <x:c r="A182" s="4"/>
      <x:c r="B182" s="4"/>
      <x:c r="C182" s="4"/>
      <x:c r="D182" s="4"/>
      <x:c r="E182" s="4"/>
      <x:c r="F182" s="4"/>
      <x:c r="G182" s="4"/>
      <x:c r="H182" s="4"/>
      <x:c r="I182" s="4"/>
      <x:c r="J182" s="4"/>
    </x:row>
    <x:row r="183" ht="38" customHeight="1">
      <x:c r="A183" s="4"/>
      <x:c r="B183" s="4"/>
      <x:c r="C183" s="4"/>
      <x:c r="D183" s="4"/>
      <x:c r="E183" s="4"/>
      <x:c r="F183" s="4"/>
      <x:c r="G183" s="4"/>
      <x:c r="H183" s="4"/>
      <x:c r="I183" s="4"/>
      <x:c r="J183" s="4"/>
    </x:row>
    <x:row r="184" ht="38" customHeight="1">
      <x:c r="A184" s="4"/>
      <x:c r="B184" s="4"/>
      <x:c r="C184" s="4"/>
      <x:c r="D184" s="4"/>
      <x:c r="E184" s="4"/>
      <x:c r="F184" s="4"/>
      <x:c r="G184" s="4"/>
      <x:c r="H184" s="4"/>
      <x:c r="I184" s="4"/>
      <x:c r="J184" s="4"/>
    </x:row>
    <x:row r="185" ht="38" customHeight="1">
      <x:c r="A185" s="4"/>
      <x:c r="B185" s="4"/>
      <x:c r="C185" s="4"/>
      <x:c r="D185" s="4"/>
      <x:c r="E185" s="4"/>
      <x:c r="F185" s="4"/>
      <x:c r="G185" s="4"/>
      <x:c r="H185" s="4"/>
      <x:c r="I185" s="4"/>
      <x:c r="J185" s="4"/>
    </x:row>
    <x:row r="186" ht="38" customHeight="1">
      <x:c r="A186" s="4"/>
      <x:c r="B186" s="4"/>
      <x:c r="C186" s="4"/>
      <x:c r="D186" s="4"/>
      <x:c r="E186" s="4"/>
      <x:c r="F186" s="4"/>
      <x:c r="G186" s="4"/>
      <x:c r="H186" s="4"/>
      <x:c r="I186" s="4"/>
      <x:c r="J186" s="4"/>
    </x:row>
    <x:row r="187" ht="38" customHeight="1">
      <x:c r="A187" s="4"/>
      <x:c r="B187" s="4"/>
      <x:c r="C187" s="4"/>
      <x:c r="D187" s="4"/>
      <x:c r="E187" s="4"/>
      <x:c r="F187" s="4"/>
      <x:c r="G187" s="4"/>
      <x:c r="H187" s="4"/>
      <x:c r="I187" s="4"/>
      <x:c r="J187" s="4"/>
    </x:row>
    <x:row r="188" ht="38" customHeight="1">
      <x:c r="A188" s="4"/>
      <x:c r="B188" s="4"/>
      <x:c r="C188" s="4"/>
      <x:c r="D188" s="4"/>
      <x:c r="E188" s="4"/>
      <x:c r="F188" s="4"/>
      <x:c r="G188" s="4"/>
      <x:c r="H188" s="4"/>
      <x:c r="I188" s="4"/>
      <x:c r="J188" s="4"/>
    </x:row>
    <x:row r="189" ht="38" customHeight="1">
      <x:c r="A189" s="4"/>
      <x:c r="B189" s="4"/>
      <x:c r="C189" s="4"/>
      <x:c r="D189" s="4"/>
      <x:c r="E189" s="4"/>
      <x:c r="F189" s="4"/>
      <x:c r="G189" s="4"/>
      <x:c r="H189" s="4"/>
      <x:c r="I189" s="4"/>
      <x:c r="J189" s="4"/>
    </x:row>
    <x:row r="190" ht="38" customHeight="1">
      <x:c r="A190" s="4"/>
      <x:c r="B190" s="4"/>
      <x:c r="C190" s="4"/>
      <x:c r="D190" s="4"/>
      <x:c r="E190" s="4"/>
      <x:c r="F190" s="4"/>
      <x:c r="G190" s="4"/>
      <x:c r="H190" s="4"/>
      <x:c r="I190" s="4"/>
      <x:c r="J190" s="4"/>
    </x:row>
    <x:row r="191" ht="38" customHeight="1">
      <x:c r="A191" s="4"/>
      <x:c r="B191" s="4"/>
      <x:c r="C191" s="4"/>
      <x:c r="D191" s="4"/>
      <x:c r="E191" s="4"/>
      <x:c r="F191" s="4"/>
      <x:c r="G191" s="4"/>
      <x:c r="H191" s="4"/>
      <x:c r="I191" s="4"/>
      <x:c r="J191" s="4"/>
    </x:row>
    <x:row r="192" ht="38" customHeight="1">
      <x:c r="A192" s="4"/>
      <x:c r="B192" s="4"/>
      <x:c r="C192" s="4"/>
      <x:c r="D192" s="4"/>
      <x:c r="E192" s="4"/>
      <x:c r="F192" s="4"/>
      <x:c r="G192" s="4"/>
      <x:c r="H192" s="4"/>
      <x:c r="I192" s="4"/>
      <x:c r="J192" s="4"/>
    </x:row>
    <x:row r="193" ht="38" customHeight="1">
      <x:c r="A193" s="4"/>
      <x:c r="B193" s="4"/>
      <x:c r="C193" s="4"/>
      <x:c r="D193" s="4"/>
      <x:c r="E193" s="4"/>
      <x:c r="F193" s="4"/>
      <x:c r="G193" s="4"/>
      <x:c r="H193" s="4"/>
      <x:c r="I193" s="4"/>
      <x:c r="J193" s="4"/>
    </x:row>
    <x:row r="194" ht="38" customHeight="1">
      <x:c r="A194" s="4"/>
      <x:c r="B194" s="4"/>
      <x:c r="C194" s="4"/>
      <x:c r="D194" s="4"/>
      <x:c r="E194" s="4"/>
      <x:c r="F194" s="4"/>
      <x:c r="G194" s="4"/>
      <x:c r="H194" s="4"/>
      <x:c r="I194" s="4"/>
      <x:c r="J194" s="4"/>
    </x:row>
    <x:row r="195" ht="38" customHeight="1">
      <x:c r="A195" s="4"/>
      <x:c r="B195" s="4"/>
      <x:c r="C195" s="4"/>
      <x:c r="D195" s="4"/>
      <x:c r="E195" s="4"/>
      <x:c r="F195" s="4"/>
      <x:c r="G195" s="4"/>
      <x:c r="H195" s="4"/>
      <x:c r="I195" s="4"/>
      <x:c r="J195" s="4"/>
    </x:row>
    <x:row r="196" ht="38" customHeight="1">
      <x:c r="A196" s="4"/>
      <x:c r="B196" s="4"/>
      <x:c r="C196" s="4"/>
      <x:c r="D196" s="4"/>
      <x:c r="E196" s="4"/>
      <x:c r="F196" s="4"/>
      <x:c r="G196" s="4"/>
      <x:c r="H196" s="4"/>
      <x:c r="I196" s="4"/>
      <x:c r="J196" s="4"/>
    </x:row>
    <x:row r="197" ht="38" customHeight="1">
      <x:c r="A197" s="4"/>
      <x:c r="B197" s="4"/>
      <x:c r="C197" s="4"/>
      <x:c r="D197" s="4"/>
      <x:c r="E197" s="4"/>
      <x:c r="F197" s="4"/>
      <x:c r="G197" s="4"/>
      <x:c r="H197" s="4"/>
      <x:c r="I197" s="4"/>
      <x:c r="J197" s="4"/>
    </x:row>
    <x:row r="198" ht="38" customHeight="1">
      <x:c r="A198" s="4"/>
      <x:c r="B198" s="4"/>
      <x:c r="C198" s="4"/>
      <x:c r="D198" s="4"/>
      <x:c r="E198" s="4"/>
      <x:c r="F198" s="4"/>
      <x:c r="G198" s="4"/>
      <x:c r="H198" s="4"/>
      <x:c r="I198" s="4"/>
      <x:c r="J198" s="4"/>
    </x:row>
    <x:row r="199" ht="38" customHeight="1">
      <x:c r="A199" s="4"/>
      <x:c r="B199" s="4"/>
      <x:c r="C199" s="4"/>
      <x:c r="D199" s="4"/>
      <x:c r="E199" s="4"/>
      <x:c r="F199" s="4"/>
      <x:c r="G199" s="4"/>
      <x:c r="H199" s="4"/>
      <x:c r="I199" s="4"/>
      <x:c r="J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pageMargins left="0.7" right="0.7" top="0.75" bottom="0.75" header="0.3" footer="0.3"/>
</x:worksheet>
</file>

<file path=xl/worksheets/sheet5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40" hidden="0" customWidth="1"/>
    <x:col min="3" max="3" width="40" hidden="0" customWidth="1"/>
    <x:col min="4" max="4" width="34" hidden="0" customWidth="1"/>
    <x:col min="5" max="5" width="24" hidden="0" customWidth="1"/>
    <x:col min="6" max="6" width="18" hidden="0" customWidth="1"/>
    <x:col min="7" max="7" width="20" hidden="0" customWidth="1"/>
    <x:col min="8" max="8" width="45"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K7.05 | Local adaptation and exception record</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Allow useful local variation without losing essential standards.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K7.05</x:v>
      </x:c>
      <x:c r="K5" s="24"/>
      <x:c r="L5" s="24"/>
    </x:row>
    <x:row r="6" ht="22" customHeight="1">
      <x:c r="A6" s="4"/>
      <x:c r="B6" s="4"/>
      <x:c r="C6" s="4"/>
      <x:c r="D6" s="4"/>
      <x:c r="E6" s="4"/>
      <x:c r="F6" s="4"/>
      <x:c r="G6" s="4"/>
      <x:c r="H6" s="4"/>
      <x:c r="I6" s="4"/>
      <x:c r="J6" s="4"/>
      <x:c r="K6" s="4"/>
      <x:c r="L6" s="4"/>
    </x:row>
    <x:row r="7" ht="22" customHeight="1">
      <x:c r="A7" s="30" t="str">
        <x:v>MANUAL GUIDE / 200    FORM / 201</x:v>
      </x:c>
      <x:c r="B7" s="30"/>
      <x:c r="C7" s="30"/>
      <x:c r="D7" s="30"/>
      <x:c r="E7" s="30"/>
      <x:c r="F7" s="30"/>
      <x:c r="G7" s="30" t="str">
        <x:v>LIVE WORKING TOOL</x:v>
      </x:c>
      <x:c r="H7" s="30"/>
      <x:c r="I7" s="30"/>
      <x:c r="J7" s="30"/>
      <x:c r="K7" s="30"/>
      <x:c r="L7" s="30"/>
    </x:row>
    <x:row r="8" ht="24" customHeight="1">
      <x:c r="A8" s="68" t="str">
        <x:f>IFERROR(HYPERLINK("#'K7.05 Adaptation log'!A94","OPEN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Adaptation reference
Give the variation a stable identifier.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Local context
Why is the standard approach difficult here?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Proposed variation
What will change locally?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Core requirement
What must remain unchanged?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Risk and effect
What could the variation change elsewhere?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Approval and limits
Who authorises it and for how long?</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Evidence
What will show whether it is useful?</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decision
What happens after the trial?</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transparent local-variation record with protected core conditions.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use local adaptation to bypass legal, security or safety requirements. A temporary exception needs an expiry and a route back to an approved design.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Not every difference is a failure to comply. Some adaptations make the change fit a legitimate local condition; others undermine the intended mechanism or a mandatory safeguard. Record the reason, the component changed and the evidence needed to judge the effect. Keep temporary exceptions time-limited and owned.</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Describe the local context and the proposed variation.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Identify the core requirement and what may legitimately vary.</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Assess effects on users, quality, data, handoffs and other sites.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Obtain the appropriate approval and define review evidence.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Retain, revise or retire the adaptation based on what happens.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LIVE REGISTER / Local adaptation and exception record</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ID</x:v>
      </x:c>
      <x:c r="B98" s="99" t="str">
        <x:v>Local variation</x:v>
      </x:c>
      <x:c r="C98" s="99" t="str">
        <x:v>Reason / evidence</x:v>
      </x:c>
      <x:c r="D98" s="99" t="str">
        <x:v>Core element affected</x:v>
      </x:c>
      <x:c r="E98" s="99" t="str">
        <x:v>Approver</x:v>
      </x:c>
      <x:c r="F98" s="99" t="str">
        <x:v>Review date</x:v>
      </x:c>
      <x:c r="G98" s="99" t="str">
        <x:v>Status</x:v>
      </x:c>
      <x:c r="H98" s="99" t="str">
        <x:v>Outcome / learning</x:v>
      </x:c>
      <x:c r="I98" s="4"/>
      <x:c r="J98" s="4"/>
      <x:c r="K98" s="4"/>
      <x:c r="L98" s="4"/>
    </x:row>
    <x:row r="99" ht="38" customHeight="1">
      <x:c r="A99" s="38"/>
      <x:c r="B99" s="38"/>
      <x:c r="C99" s="38"/>
      <x:c r="D99" s="38"/>
      <x:c r="E99" s="38"/>
      <x:c r="F99" s="38"/>
      <x:c r="G99" s="38"/>
      <x:c r="H99" s="38"/>
      <x:c r="I99" s="4"/>
      <x:c r="J99" s="4"/>
      <x:c r="K99" s="4"/>
      <x:c r="L99" s="4"/>
    </x:row>
    <x:row r="100" ht="38" customHeight="1">
      <x:c r="A100" s="38"/>
      <x:c r="B100" s="38"/>
      <x:c r="C100" s="38"/>
      <x:c r="D100" s="38"/>
      <x:c r="E100" s="38"/>
      <x:c r="F100" s="38"/>
      <x:c r="G100" s="38"/>
      <x:c r="H100" s="38"/>
      <x:c r="I100" s="4"/>
      <x:c r="J100" s="4"/>
      <x:c r="K100" s="4"/>
      <x:c r="L100" s="4"/>
    </x:row>
    <x:row r="101" ht="38" customHeight="1">
      <x:c r="A101" s="38"/>
      <x:c r="B101" s="38"/>
      <x:c r="C101" s="38"/>
      <x:c r="D101" s="38"/>
      <x:c r="E101" s="38"/>
      <x:c r="F101" s="38"/>
      <x:c r="G101" s="38"/>
      <x:c r="H101" s="38"/>
    </x:row>
    <x:row r="102" ht="38" customHeight="1">
      <x:c r="A102" s="38"/>
      <x:c r="B102" s="38"/>
      <x:c r="C102" s="38"/>
      <x:c r="D102" s="38"/>
      <x:c r="E102" s="38"/>
      <x:c r="F102" s="38"/>
      <x:c r="G102" s="38"/>
      <x:c r="H102" s="38"/>
    </x:row>
    <x:row r="103" ht="38" customHeight="1">
      <x:c r="A103" s="38"/>
      <x:c r="B103" s="38"/>
      <x:c r="C103" s="38"/>
      <x:c r="D103" s="38"/>
      <x:c r="E103" s="38"/>
      <x:c r="F103" s="38"/>
      <x:c r="G103" s="38"/>
      <x:c r="H103" s="38"/>
    </x:row>
    <x:row r="104" ht="38" customHeight="1">
      <x:c r="A104" s="38"/>
      <x:c r="B104" s="38"/>
      <x:c r="C104" s="38"/>
      <x:c r="D104" s="38"/>
      <x:c r="E104" s="38"/>
      <x:c r="F104" s="38"/>
      <x:c r="G104" s="38"/>
      <x:c r="H104" s="38"/>
    </x:row>
    <x:row r="105" ht="38" customHeight="1">
      <x:c r="A105" s="38"/>
      <x:c r="B105" s="38"/>
      <x:c r="C105" s="38"/>
      <x:c r="D105" s="38"/>
      <x:c r="E105" s="38"/>
      <x:c r="F105" s="38"/>
      <x:c r="G105" s="38"/>
      <x:c r="H105" s="38"/>
    </x:row>
    <x:row r="106" ht="38" customHeight="1">
      <x:c r="A106" s="38"/>
      <x:c r="B106" s="38"/>
      <x:c r="C106" s="38"/>
      <x:c r="D106" s="38"/>
      <x:c r="E106" s="38"/>
      <x:c r="F106" s="38"/>
      <x:c r="G106" s="38"/>
      <x:c r="H106" s="38"/>
    </x:row>
    <x:row r="107" ht="38" customHeight="1">
      <x:c r="A107" s="38"/>
      <x:c r="B107" s="38"/>
      <x:c r="C107" s="38"/>
      <x:c r="D107" s="38"/>
      <x:c r="E107" s="38"/>
      <x:c r="F107" s="38"/>
      <x:c r="G107" s="38"/>
      <x:c r="H107" s="38"/>
    </x:row>
    <x:row r="108" ht="38" customHeight="1">
      <x:c r="A108" s="38"/>
      <x:c r="B108" s="38"/>
      <x:c r="C108" s="38"/>
      <x:c r="D108" s="38"/>
      <x:c r="E108" s="38"/>
      <x:c r="F108" s="38"/>
      <x:c r="G108" s="38"/>
      <x:c r="H108" s="38"/>
    </x:row>
    <x:row r="109" ht="38" customHeight="1">
      <x:c r="A109" s="38"/>
      <x:c r="B109" s="38"/>
      <x:c r="C109" s="38"/>
      <x:c r="D109" s="38"/>
      <x:c r="E109" s="38"/>
      <x:c r="F109" s="38"/>
      <x:c r="G109" s="38"/>
      <x:c r="H109" s="38"/>
    </x:row>
    <x:row r="110" ht="38" customHeight="1">
      <x:c r="A110" s="38"/>
      <x:c r="B110" s="38"/>
      <x:c r="C110" s="38"/>
      <x:c r="D110" s="38"/>
      <x:c r="E110" s="38"/>
      <x:c r="F110" s="38"/>
      <x:c r="G110" s="38"/>
      <x:c r="H110" s="38"/>
    </x:row>
    <x:row r="111" ht="38" customHeight="1">
      <x:c r="A111" s="38"/>
      <x:c r="B111" s="38"/>
      <x:c r="C111" s="38"/>
      <x:c r="D111" s="38"/>
      <x:c r="E111" s="38"/>
      <x:c r="F111" s="38"/>
      <x:c r="G111" s="38"/>
      <x:c r="H111" s="38"/>
    </x:row>
    <x:row r="112" ht="38" customHeight="1">
      <x:c r="A112" s="38"/>
      <x:c r="B112" s="38"/>
      <x:c r="C112" s="38"/>
      <x:c r="D112" s="38"/>
      <x:c r="E112" s="38"/>
      <x:c r="F112" s="38"/>
      <x:c r="G112" s="38"/>
      <x:c r="H112" s="38"/>
    </x:row>
    <x:row r="113" ht="38" customHeight="1">
      <x:c r="A113" s="38"/>
      <x:c r="B113" s="38"/>
      <x:c r="C113" s="38"/>
      <x:c r="D113" s="38"/>
      <x:c r="E113" s="38"/>
      <x:c r="F113" s="38"/>
      <x:c r="G113" s="38"/>
      <x:c r="H113" s="38"/>
    </x:row>
    <x:row r="114" ht="38" customHeight="1">
      <x:c r="A114" s="38"/>
      <x:c r="B114" s="38"/>
      <x:c r="C114" s="38"/>
      <x:c r="D114" s="38"/>
      <x:c r="E114" s="38"/>
      <x:c r="F114" s="38"/>
      <x:c r="G114" s="38"/>
      <x:c r="H114" s="38"/>
    </x:row>
    <x:row r="115" ht="38" customHeight="1">
      <x:c r="A115" s="38"/>
      <x:c r="B115" s="38"/>
      <x:c r="C115" s="38"/>
      <x:c r="D115" s="38"/>
      <x:c r="E115" s="38"/>
      <x:c r="F115" s="38"/>
      <x:c r="G115" s="38"/>
      <x:c r="H115" s="38"/>
    </x:row>
    <x:row r="116" ht="38" customHeight="1">
      <x:c r="A116" s="38"/>
      <x:c r="B116" s="38"/>
      <x:c r="C116" s="38"/>
      <x:c r="D116" s="38"/>
      <x:c r="E116" s="38"/>
      <x:c r="F116" s="38"/>
      <x:c r="G116" s="38"/>
      <x:c r="H116" s="38"/>
    </x:row>
    <x:row r="117" ht="38" customHeight="1">
      <x:c r="A117" s="38"/>
      <x:c r="B117" s="38"/>
      <x:c r="C117" s="38"/>
      <x:c r="D117" s="38"/>
      <x:c r="E117" s="38"/>
      <x:c r="F117" s="38"/>
      <x:c r="G117" s="38"/>
      <x:c r="H117" s="38"/>
    </x:row>
    <x:row r="118" ht="38" customHeight="1">
      <x:c r="A118" s="38"/>
      <x:c r="B118" s="38"/>
      <x:c r="C118" s="38"/>
      <x:c r="D118" s="38"/>
      <x:c r="E118" s="38"/>
      <x:c r="F118" s="38"/>
      <x:c r="G118" s="38"/>
      <x:c r="H118" s="38"/>
    </x:row>
    <x:row r="119" ht="38" customHeight="1">
      <x:c r="A119" s="38"/>
      <x:c r="B119" s="38"/>
      <x:c r="C119" s="38"/>
      <x:c r="D119" s="38"/>
      <x:c r="E119" s="38"/>
      <x:c r="F119" s="38"/>
      <x:c r="G119" s="38"/>
      <x:c r="H119" s="38"/>
    </x:row>
    <x:row r="120" ht="38" customHeight="1">
      <x:c r="A120" s="38"/>
      <x:c r="B120" s="38"/>
      <x:c r="C120" s="38"/>
      <x:c r="D120" s="38"/>
      <x:c r="E120" s="38"/>
      <x:c r="F120" s="38"/>
      <x:c r="G120" s="38"/>
      <x:c r="H120" s="38"/>
    </x:row>
    <x:row r="121" ht="38" customHeight="1">
      <x:c r="A121" s="38"/>
      <x:c r="B121" s="38"/>
      <x:c r="C121" s="38"/>
      <x:c r="D121" s="38"/>
      <x:c r="E121" s="38"/>
      <x:c r="F121" s="38"/>
      <x:c r="G121" s="38"/>
      <x:c r="H121" s="38"/>
    </x:row>
    <x:row r="122" ht="38" customHeight="1">
      <x:c r="A122" s="38"/>
      <x:c r="B122" s="38"/>
      <x:c r="C122" s="38"/>
      <x:c r="D122" s="38"/>
      <x:c r="E122" s="38"/>
      <x:c r="F122" s="38"/>
      <x:c r="G122" s="38"/>
      <x:c r="H122" s="38"/>
    </x:row>
    <x:row r="123" ht="38" customHeight="1">
      <x:c r="A123" s="38"/>
      <x:c r="B123" s="38"/>
      <x:c r="C123" s="38"/>
      <x:c r="D123" s="38"/>
      <x:c r="E123" s="38"/>
      <x:c r="F123" s="38"/>
      <x:c r="G123" s="38"/>
      <x:c r="H123" s="38"/>
    </x:row>
    <x:row r="124" ht="38" customHeight="1">
      <x:c r="A124" s="38"/>
      <x:c r="B124" s="38"/>
      <x:c r="C124" s="38"/>
      <x:c r="D124" s="38"/>
      <x:c r="E124" s="38"/>
      <x:c r="F124" s="38"/>
      <x:c r="G124" s="38"/>
      <x:c r="H124" s="38"/>
    </x:row>
    <x:row r="125" ht="38" customHeight="1">
      <x:c r="A125" s="38"/>
      <x:c r="B125" s="38"/>
      <x:c r="C125" s="38"/>
      <x:c r="D125" s="38"/>
      <x:c r="E125" s="38"/>
      <x:c r="F125" s="38"/>
      <x:c r="G125" s="38"/>
      <x:c r="H125" s="38"/>
    </x:row>
    <x:row r="126" ht="38" customHeight="1">
      <x:c r="A126" s="38"/>
      <x:c r="B126" s="38"/>
      <x:c r="C126" s="38"/>
      <x:c r="D126" s="38"/>
      <x:c r="E126" s="38"/>
      <x:c r="F126" s="38"/>
      <x:c r="G126" s="38"/>
      <x:c r="H126" s="38"/>
    </x:row>
    <x:row r="127" ht="38" customHeight="1">
      <x:c r="A127" s="38"/>
      <x:c r="B127" s="38"/>
      <x:c r="C127" s="38"/>
      <x:c r="D127" s="38"/>
      <x:c r="E127" s="38"/>
      <x:c r="F127" s="38"/>
      <x:c r="G127" s="38"/>
      <x:c r="H127" s="38"/>
    </x:row>
    <x:row r="128" ht="38" customHeight="1">
      <x:c r="A128" s="38"/>
      <x:c r="B128" s="38"/>
      <x:c r="C128" s="38"/>
      <x:c r="D128" s="38"/>
      <x:c r="E128" s="38"/>
      <x:c r="F128" s="38"/>
      <x:c r="G128" s="38"/>
      <x:c r="H128" s="38"/>
    </x:row>
    <x:row r="129" ht="38" customHeight="1">
      <x:c r="A129" s="4"/>
      <x:c r="B129" s="4"/>
      <x:c r="C129" s="4"/>
      <x:c r="D129" s="4"/>
      <x:c r="E129" s="4"/>
      <x:c r="F129" s="4"/>
      <x:c r="G129" s="4"/>
      <x:c r="H129" s="4"/>
    </x:row>
    <x:row r="130" ht="38" customHeight="1">
      <x:c r="A130" s="4"/>
      <x:c r="B130" s="4"/>
      <x:c r="C130" s="4"/>
      <x:c r="D130" s="4"/>
      <x:c r="E130" s="4"/>
      <x:c r="F130" s="4"/>
      <x:c r="G130" s="4"/>
      <x:c r="H130" s="4"/>
    </x:row>
    <x:row r="131" ht="38" customHeight="1">
      <x:c r="A131" s="4"/>
      <x:c r="B131" s="4"/>
      <x:c r="C131" s="4"/>
      <x:c r="D131" s="4"/>
      <x:c r="E131" s="4"/>
      <x:c r="F131" s="4"/>
      <x:c r="G131" s="4"/>
      <x:c r="H131" s="4"/>
    </x:row>
    <x:row r="132" ht="38" customHeight="1">
      <x:c r="A132" s="4"/>
      <x:c r="B132" s="4"/>
      <x:c r="C132" s="4"/>
      <x:c r="D132" s="4"/>
      <x:c r="E132" s="4"/>
      <x:c r="F132" s="4"/>
      <x:c r="G132" s="4"/>
      <x:c r="H132" s="4"/>
    </x:row>
    <x:row r="133" ht="38" customHeight="1">
      <x:c r="A133" s="4"/>
      <x:c r="B133" s="4"/>
      <x:c r="C133" s="4"/>
      <x:c r="D133" s="4"/>
      <x:c r="E133" s="4"/>
      <x:c r="F133" s="4"/>
      <x:c r="G133" s="4"/>
      <x:c r="H133" s="4"/>
    </x:row>
    <x:row r="134" ht="38" customHeight="1">
      <x:c r="A134" s="4"/>
      <x:c r="B134" s="4"/>
      <x:c r="C134" s="4"/>
      <x:c r="D134" s="4"/>
      <x:c r="E134" s="4"/>
      <x:c r="F134" s="4"/>
      <x:c r="G134" s="4"/>
      <x:c r="H134" s="4"/>
    </x:row>
    <x:row r="135" ht="38" customHeight="1">
      <x:c r="A135" s="4"/>
      <x:c r="B135" s="4"/>
      <x:c r="C135" s="4"/>
      <x:c r="D135" s="4"/>
      <x:c r="E135" s="4"/>
      <x:c r="F135" s="4"/>
      <x:c r="G135" s="4"/>
      <x:c r="H135" s="4"/>
    </x:row>
    <x:row r="136" ht="38" customHeight="1">
      <x:c r="A136" s="4"/>
      <x:c r="B136" s="4"/>
      <x:c r="C136" s="4"/>
      <x:c r="D136" s="4"/>
      <x:c r="E136" s="4"/>
      <x:c r="F136" s="4"/>
      <x:c r="G136" s="4"/>
      <x:c r="H136" s="4"/>
    </x:row>
    <x:row r="137" ht="38" customHeight="1">
      <x:c r="A137" s="4"/>
      <x:c r="B137" s="4"/>
      <x:c r="C137" s="4"/>
      <x:c r="D137" s="4"/>
      <x:c r="E137" s="4"/>
      <x:c r="F137" s="4"/>
      <x:c r="G137" s="4"/>
      <x:c r="H137" s="4"/>
    </x:row>
    <x:row r="138" ht="38" customHeight="1">
      <x:c r="A138" s="4"/>
      <x:c r="B138" s="4"/>
      <x:c r="C138" s="4"/>
      <x:c r="D138" s="4"/>
      <x:c r="E138" s="4"/>
      <x:c r="F138" s="4"/>
      <x:c r="G138" s="4"/>
      <x:c r="H138" s="4"/>
    </x:row>
    <x:row r="139" ht="38" customHeight="1">
      <x:c r="A139" s="4"/>
      <x:c r="B139" s="4"/>
      <x:c r="C139" s="4"/>
      <x:c r="D139" s="4"/>
      <x:c r="E139" s="4"/>
      <x:c r="F139" s="4"/>
      <x:c r="G139" s="4"/>
      <x:c r="H139" s="4"/>
    </x:row>
    <x:row r="140" ht="38" customHeight="1">
      <x:c r="A140" s="4"/>
      <x:c r="B140" s="4"/>
      <x:c r="C140" s="4"/>
      <x:c r="D140" s="4"/>
      <x:c r="E140" s="4"/>
      <x:c r="F140" s="4"/>
      <x:c r="G140" s="4"/>
      <x:c r="H140" s="4"/>
    </x:row>
    <x:row r="141" ht="38" customHeight="1">
      <x:c r="A141" s="4"/>
      <x:c r="B141" s="4"/>
      <x:c r="C141" s="4"/>
      <x:c r="D141" s="4"/>
      <x:c r="E141" s="4"/>
      <x:c r="F141" s="4"/>
      <x:c r="G141" s="4"/>
      <x:c r="H141" s="4"/>
    </x:row>
    <x:row r="142" ht="38" customHeight="1">
      <x:c r="A142" s="4"/>
      <x:c r="B142" s="4"/>
      <x:c r="C142" s="4"/>
      <x:c r="D142" s="4"/>
      <x:c r="E142" s="4"/>
      <x:c r="F142" s="4"/>
      <x:c r="G142" s="4"/>
      <x:c r="H142" s="4"/>
    </x:row>
    <x:row r="143" ht="38" customHeight="1">
      <x:c r="A143" s="4"/>
      <x:c r="B143" s="4"/>
      <x:c r="C143" s="4"/>
      <x:c r="D143" s="4"/>
      <x:c r="E143" s="4"/>
      <x:c r="F143" s="4"/>
      <x:c r="G143" s="4"/>
      <x:c r="H143" s="4"/>
    </x:row>
    <x:row r="144" ht="38" customHeight="1">
      <x:c r="A144" s="4"/>
      <x:c r="B144" s="4"/>
      <x:c r="C144" s="4"/>
      <x:c r="D144" s="4"/>
      <x:c r="E144" s="4"/>
      <x:c r="F144" s="4"/>
      <x:c r="G144" s="4"/>
      <x:c r="H144" s="4"/>
    </x:row>
    <x:row r="145" ht="38" customHeight="1">
      <x:c r="A145" s="4"/>
      <x:c r="B145" s="4"/>
      <x:c r="C145" s="4"/>
      <x:c r="D145" s="4"/>
      <x:c r="E145" s="4"/>
      <x:c r="F145" s="4"/>
      <x:c r="G145" s="4"/>
      <x:c r="H145" s="4"/>
    </x:row>
    <x:row r="146" ht="38" customHeight="1">
      <x:c r="A146" s="4"/>
      <x:c r="B146" s="4"/>
      <x:c r="C146" s="4"/>
      <x:c r="D146" s="4"/>
      <x:c r="E146" s="4"/>
      <x:c r="F146" s="4"/>
      <x:c r="G146" s="4"/>
      <x:c r="H146" s="4"/>
    </x:row>
    <x:row r="147" ht="38" customHeight="1">
      <x:c r="A147" s="4"/>
      <x:c r="B147" s="4"/>
      <x:c r="C147" s="4"/>
      <x:c r="D147" s="4"/>
      <x:c r="E147" s="4"/>
      <x:c r="F147" s="4"/>
      <x:c r="G147" s="4"/>
      <x:c r="H147" s="4"/>
    </x:row>
    <x:row r="148" ht="38" customHeight="1">
      <x:c r="A148" s="4"/>
      <x:c r="B148" s="4"/>
      <x:c r="C148" s="4"/>
      <x:c r="D148" s="4"/>
      <x:c r="E148" s="4"/>
      <x:c r="F148" s="4"/>
      <x:c r="G148" s="4"/>
      <x:c r="H148" s="4"/>
    </x:row>
    <x:row r="149" ht="38" customHeight="1">
      <x:c r="A149" s="4"/>
      <x:c r="B149" s="4"/>
      <x:c r="C149" s="4"/>
      <x:c r="D149" s="4"/>
      <x:c r="E149" s="4"/>
      <x:c r="F149" s="4"/>
      <x:c r="G149" s="4"/>
      <x:c r="H149" s="4"/>
    </x:row>
    <x:row r="150" ht="38" customHeight="1">
      <x:c r="A150" s="4"/>
      <x:c r="B150" s="4"/>
      <x:c r="C150" s="4"/>
      <x:c r="D150" s="4"/>
      <x:c r="E150" s="4"/>
      <x:c r="F150" s="4"/>
      <x:c r="G150" s="4"/>
      <x:c r="H150" s="4"/>
    </x:row>
    <x:row r="151" ht="38" customHeight="1">
      <x:c r="A151" s="4"/>
      <x:c r="B151" s="4"/>
      <x:c r="C151" s="4"/>
      <x:c r="D151" s="4"/>
      <x:c r="E151" s="4"/>
      <x:c r="F151" s="4"/>
      <x:c r="G151" s="4"/>
      <x:c r="H151" s="4"/>
    </x:row>
    <x:row r="152" ht="38" customHeight="1">
      <x:c r="A152" s="4"/>
      <x:c r="B152" s="4"/>
      <x:c r="C152" s="4"/>
      <x:c r="D152" s="4"/>
      <x:c r="E152" s="4"/>
      <x:c r="F152" s="4"/>
      <x:c r="G152" s="4"/>
      <x:c r="H152" s="4"/>
    </x:row>
    <x:row r="153" ht="38" customHeight="1">
      <x:c r="A153" s="4"/>
      <x:c r="B153" s="4"/>
      <x:c r="C153" s="4"/>
      <x:c r="D153" s="4"/>
      <x:c r="E153" s="4"/>
      <x:c r="F153" s="4"/>
      <x:c r="G153" s="4"/>
      <x:c r="H153" s="4"/>
    </x:row>
    <x:row r="154" ht="38" customHeight="1">
      <x:c r="A154" s="4"/>
      <x:c r="B154" s="4"/>
      <x:c r="C154" s="4"/>
      <x:c r="D154" s="4"/>
      <x:c r="E154" s="4"/>
      <x:c r="F154" s="4"/>
      <x:c r="G154" s="4"/>
      <x:c r="H154" s="4"/>
    </x:row>
    <x:row r="155" ht="38" customHeight="1">
      <x:c r="A155" s="4"/>
      <x:c r="B155" s="4"/>
      <x:c r="C155" s="4"/>
      <x:c r="D155" s="4"/>
      <x:c r="E155" s="4"/>
      <x:c r="F155" s="4"/>
      <x:c r="G155" s="4"/>
      <x:c r="H155" s="4"/>
    </x:row>
    <x:row r="156" ht="38" customHeight="1">
      <x:c r="A156" s="4"/>
      <x:c r="B156" s="4"/>
      <x:c r="C156" s="4"/>
      <x:c r="D156" s="4"/>
      <x:c r="E156" s="4"/>
      <x:c r="F156" s="4"/>
      <x:c r="G156" s="4"/>
      <x:c r="H156" s="4"/>
    </x:row>
    <x:row r="157" ht="38" customHeight="1">
      <x:c r="A157" s="4"/>
      <x:c r="B157" s="4"/>
      <x:c r="C157" s="4"/>
      <x:c r="D157" s="4"/>
      <x:c r="E157" s="4"/>
      <x:c r="F157" s="4"/>
      <x:c r="G157" s="4"/>
      <x:c r="H157" s="4"/>
    </x:row>
    <x:row r="158" ht="38" customHeight="1">
      <x:c r="A158" s="4"/>
      <x:c r="B158" s="4"/>
      <x:c r="C158" s="4"/>
      <x:c r="D158" s="4"/>
      <x:c r="E158" s="4"/>
      <x:c r="F158" s="4"/>
      <x:c r="G158" s="4"/>
      <x:c r="H158" s="4"/>
    </x:row>
    <x:row r="159" ht="38" customHeight="1">
      <x:c r="A159" s="4"/>
      <x:c r="B159" s="4"/>
      <x:c r="C159" s="4"/>
      <x:c r="D159" s="4"/>
      <x:c r="E159" s="4"/>
      <x:c r="F159" s="4"/>
      <x:c r="G159" s="4"/>
      <x:c r="H159" s="4"/>
    </x:row>
    <x:row r="160" ht="38" customHeight="1">
      <x:c r="A160" s="4"/>
      <x:c r="B160" s="4"/>
      <x:c r="C160" s="4"/>
      <x:c r="D160" s="4"/>
      <x:c r="E160" s="4"/>
      <x:c r="F160" s="4"/>
      <x:c r="G160" s="4"/>
      <x:c r="H160" s="4"/>
    </x:row>
    <x:row r="161" ht="38" customHeight="1">
      <x:c r="A161" s="4"/>
      <x:c r="B161" s="4"/>
      <x:c r="C161" s="4"/>
      <x:c r="D161" s="4"/>
      <x:c r="E161" s="4"/>
      <x:c r="F161" s="4"/>
      <x:c r="G161" s="4"/>
      <x:c r="H161" s="4"/>
    </x:row>
    <x:row r="162" ht="38" customHeight="1">
      <x:c r="A162" s="4"/>
      <x:c r="B162" s="4"/>
      <x:c r="C162" s="4"/>
      <x:c r="D162" s="4"/>
      <x:c r="E162" s="4"/>
      <x:c r="F162" s="4"/>
      <x:c r="G162" s="4"/>
      <x:c r="H162" s="4"/>
    </x:row>
    <x:row r="163" ht="38" customHeight="1">
      <x:c r="A163" s="4"/>
      <x:c r="B163" s="4"/>
      <x:c r="C163" s="4"/>
      <x:c r="D163" s="4"/>
      <x:c r="E163" s="4"/>
      <x:c r="F163" s="4"/>
      <x:c r="G163" s="4"/>
      <x:c r="H163" s="4"/>
    </x:row>
    <x:row r="164" ht="38" customHeight="1">
      <x:c r="A164" s="4"/>
      <x:c r="B164" s="4"/>
      <x:c r="C164" s="4"/>
      <x:c r="D164" s="4"/>
      <x:c r="E164" s="4"/>
      <x:c r="F164" s="4"/>
      <x:c r="G164" s="4"/>
      <x:c r="H164" s="4"/>
    </x:row>
    <x:row r="165" ht="38" customHeight="1">
      <x:c r="A165" s="4"/>
      <x:c r="B165" s="4"/>
      <x:c r="C165" s="4"/>
      <x:c r="D165" s="4"/>
      <x:c r="E165" s="4"/>
      <x:c r="F165" s="4"/>
      <x:c r="G165" s="4"/>
      <x:c r="H165" s="4"/>
    </x:row>
    <x:row r="166" ht="38" customHeight="1">
      <x:c r="A166" s="4"/>
      <x:c r="B166" s="4"/>
      <x:c r="C166" s="4"/>
      <x:c r="D166" s="4"/>
      <x:c r="E166" s="4"/>
      <x:c r="F166" s="4"/>
      <x:c r="G166" s="4"/>
      <x:c r="H166" s="4"/>
    </x:row>
    <x:row r="167" ht="38" customHeight="1">
      <x:c r="A167" s="4"/>
      <x:c r="B167" s="4"/>
      <x:c r="C167" s="4"/>
      <x:c r="D167" s="4"/>
      <x:c r="E167" s="4"/>
      <x:c r="F167" s="4"/>
      <x:c r="G167" s="4"/>
      <x:c r="H167" s="4"/>
    </x:row>
    <x:row r="168" ht="38" customHeight="1">
      <x:c r="A168" s="4"/>
      <x:c r="B168" s="4"/>
      <x:c r="C168" s="4"/>
      <x:c r="D168" s="4"/>
      <x:c r="E168" s="4"/>
      <x:c r="F168" s="4"/>
      <x:c r="G168" s="4"/>
      <x:c r="H168" s="4"/>
    </x:row>
    <x:row r="169" ht="38" customHeight="1">
      <x:c r="A169" s="4"/>
      <x:c r="B169" s="4"/>
      <x:c r="C169" s="4"/>
      <x:c r="D169" s="4"/>
      <x:c r="E169" s="4"/>
      <x:c r="F169" s="4"/>
      <x:c r="G169" s="4"/>
      <x:c r="H169" s="4"/>
    </x:row>
    <x:row r="170" ht="38" customHeight="1">
      <x:c r="A170" s="4"/>
      <x:c r="B170" s="4"/>
      <x:c r="C170" s="4"/>
      <x:c r="D170" s="4"/>
      <x:c r="E170" s="4"/>
      <x:c r="F170" s="4"/>
      <x:c r="G170" s="4"/>
      <x:c r="H170" s="4"/>
    </x:row>
    <x:row r="171" ht="38" customHeight="1">
      <x:c r="A171" s="4"/>
      <x:c r="B171" s="4"/>
      <x:c r="C171" s="4"/>
      <x:c r="D171" s="4"/>
      <x:c r="E171" s="4"/>
      <x:c r="F171" s="4"/>
      <x:c r="G171" s="4"/>
      <x:c r="H171" s="4"/>
    </x:row>
    <x:row r="172" ht="38" customHeight="1">
      <x:c r="A172" s="4"/>
      <x:c r="B172" s="4"/>
      <x:c r="C172" s="4"/>
      <x:c r="D172" s="4"/>
      <x:c r="E172" s="4"/>
      <x:c r="F172" s="4"/>
      <x:c r="G172" s="4"/>
      <x:c r="H172" s="4"/>
    </x:row>
    <x:row r="173" ht="38" customHeight="1">
      <x:c r="A173" s="4"/>
      <x:c r="B173" s="4"/>
      <x:c r="C173" s="4"/>
      <x:c r="D173" s="4"/>
      <x:c r="E173" s="4"/>
      <x:c r="F173" s="4"/>
      <x:c r="G173" s="4"/>
      <x:c r="H173" s="4"/>
    </x:row>
    <x:row r="174" ht="38" customHeight="1">
      <x:c r="A174" s="4"/>
      <x:c r="B174" s="4"/>
      <x:c r="C174" s="4"/>
      <x:c r="D174" s="4"/>
      <x:c r="E174" s="4"/>
      <x:c r="F174" s="4"/>
      <x:c r="G174" s="4"/>
      <x:c r="H174" s="4"/>
    </x:row>
    <x:row r="175" ht="38" customHeight="1">
      <x:c r="A175" s="4"/>
      <x:c r="B175" s="4"/>
      <x:c r="C175" s="4"/>
      <x:c r="D175" s="4"/>
      <x:c r="E175" s="4"/>
      <x:c r="F175" s="4"/>
      <x:c r="G175" s="4"/>
      <x:c r="H175" s="4"/>
    </x:row>
    <x:row r="176" ht="38" customHeight="1">
      <x:c r="A176" s="4"/>
      <x:c r="B176" s="4"/>
      <x:c r="C176" s="4"/>
      <x:c r="D176" s="4"/>
      <x:c r="E176" s="4"/>
      <x:c r="F176" s="4"/>
      <x:c r="G176" s="4"/>
      <x:c r="H176" s="4"/>
    </x:row>
    <x:row r="177" ht="38" customHeight="1">
      <x:c r="A177" s="4"/>
      <x:c r="B177" s="4"/>
      <x:c r="C177" s="4"/>
      <x:c r="D177" s="4"/>
      <x:c r="E177" s="4"/>
      <x:c r="F177" s="4"/>
      <x:c r="G177" s="4"/>
      <x:c r="H177" s="4"/>
    </x:row>
    <x:row r="178" ht="38" customHeight="1">
      <x:c r="A178" s="4"/>
      <x:c r="B178" s="4"/>
      <x:c r="C178" s="4"/>
      <x:c r="D178" s="4"/>
      <x:c r="E178" s="4"/>
      <x:c r="F178" s="4"/>
      <x:c r="G178" s="4"/>
      <x:c r="H178" s="4"/>
    </x:row>
    <x:row r="179" ht="38" customHeight="1">
      <x:c r="A179" s="4"/>
      <x:c r="B179" s="4"/>
      <x:c r="C179" s="4"/>
      <x:c r="D179" s="4"/>
      <x:c r="E179" s="4"/>
      <x:c r="F179" s="4"/>
      <x:c r="G179" s="4"/>
      <x:c r="H179" s="4"/>
    </x:row>
    <x:row r="180" ht="38" customHeight="1">
      <x:c r="A180" s="4"/>
      <x:c r="B180" s="4"/>
      <x:c r="C180" s="4"/>
      <x:c r="D180" s="4"/>
      <x:c r="E180" s="4"/>
      <x:c r="F180" s="4"/>
      <x:c r="G180" s="4"/>
      <x:c r="H180" s="4"/>
    </x:row>
    <x:row r="181" ht="38" customHeight="1">
      <x:c r="A181" s="4"/>
      <x:c r="B181" s="4"/>
      <x:c r="C181" s="4"/>
      <x:c r="D181" s="4"/>
      <x:c r="E181" s="4"/>
      <x:c r="F181" s="4"/>
      <x:c r="G181" s="4"/>
      <x:c r="H181" s="4"/>
    </x:row>
    <x:row r="182" ht="38" customHeight="1">
      <x:c r="A182" s="4"/>
      <x:c r="B182" s="4"/>
      <x:c r="C182" s="4"/>
      <x:c r="D182" s="4"/>
      <x:c r="E182" s="4"/>
      <x:c r="F182" s="4"/>
      <x:c r="G182" s="4"/>
      <x:c r="H182" s="4"/>
    </x:row>
    <x:row r="183" ht="38" customHeight="1">
      <x:c r="A183" s="4"/>
      <x:c r="B183" s="4"/>
      <x:c r="C183" s="4"/>
      <x:c r="D183" s="4"/>
      <x:c r="E183" s="4"/>
      <x:c r="F183" s="4"/>
      <x:c r="G183" s="4"/>
      <x:c r="H183" s="4"/>
    </x:row>
    <x:row r="184" ht="38" customHeight="1">
      <x:c r="A184" s="4"/>
      <x:c r="B184" s="4"/>
      <x:c r="C184" s="4"/>
      <x:c r="D184" s="4"/>
      <x:c r="E184" s="4"/>
      <x:c r="F184" s="4"/>
      <x:c r="G184" s="4"/>
      <x:c r="H184" s="4"/>
    </x:row>
    <x:row r="185" ht="38" customHeight="1">
      <x:c r="A185" s="4"/>
      <x:c r="B185" s="4"/>
      <x:c r="C185" s="4"/>
      <x:c r="D185" s="4"/>
      <x:c r="E185" s="4"/>
      <x:c r="F185" s="4"/>
      <x:c r="G185" s="4"/>
      <x:c r="H185" s="4"/>
    </x:row>
    <x:row r="186" ht="38" customHeight="1">
      <x:c r="A186" s="4"/>
      <x:c r="B186" s="4"/>
      <x:c r="C186" s="4"/>
      <x:c r="D186" s="4"/>
      <x:c r="E186" s="4"/>
      <x:c r="F186" s="4"/>
      <x:c r="G186" s="4"/>
      <x:c r="H186" s="4"/>
    </x:row>
    <x:row r="187" ht="38" customHeight="1">
      <x:c r="A187" s="4"/>
      <x:c r="B187" s="4"/>
      <x:c r="C187" s="4"/>
      <x:c r="D187" s="4"/>
      <x:c r="E187" s="4"/>
      <x:c r="F187" s="4"/>
      <x:c r="G187" s="4"/>
      <x:c r="H187" s="4"/>
    </x:row>
    <x:row r="188" ht="38" customHeight="1">
      <x:c r="A188" s="4"/>
      <x:c r="B188" s="4"/>
      <x:c r="C188" s="4"/>
      <x:c r="D188" s="4"/>
      <x:c r="E188" s="4"/>
      <x:c r="F188" s="4"/>
      <x:c r="G188" s="4"/>
      <x:c r="H188" s="4"/>
    </x:row>
    <x:row r="189" ht="38" customHeight="1">
      <x:c r="A189" s="4"/>
      <x:c r="B189" s="4"/>
      <x:c r="C189" s="4"/>
      <x:c r="D189" s="4"/>
      <x:c r="E189" s="4"/>
      <x:c r="F189" s="4"/>
      <x:c r="G189" s="4"/>
      <x:c r="H189" s="4"/>
    </x:row>
    <x:row r="190" ht="38" customHeight="1">
      <x:c r="A190" s="4"/>
      <x:c r="B190" s="4"/>
      <x:c r="C190" s="4"/>
      <x:c r="D190" s="4"/>
      <x:c r="E190" s="4"/>
      <x:c r="F190" s="4"/>
      <x:c r="G190" s="4"/>
      <x:c r="H190" s="4"/>
    </x:row>
    <x:row r="191" ht="38" customHeight="1">
      <x:c r="A191" s="4"/>
      <x:c r="B191" s="4"/>
      <x:c r="C191" s="4"/>
      <x:c r="D191" s="4"/>
      <x:c r="E191" s="4"/>
      <x:c r="F191" s="4"/>
      <x:c r="G191" s="4"/>
      <x:c r="H191" s="4"/>
    </x:row>
    <x:row r="192" ht="38" customHeight="1">
      <x:c r="A192" s="4"/>
      <x:c r="B192" s="4"/>
      <x:c r="C192" s="4"/>
      <x:c r="D192" s="4"/>
      <x:c r="E192" s="4"/>
      <x:c r="F192" s="4"/>
      <x:c r="G192" s="4"/>
      <x:c r="H192" s="4"/>
    </x:row>
    <x:row r="193" ht="38" customHeight="1">
      <x:c r="A193" s="4"/>
      <x:c r="B193" s="4"/>
      <x:c r="C193" s="4"/>
      <x:c r="D193" s="4"/>
      <x:c r="E193" s="4"/>
      <x:c r="F193" s="4"/>
      <x:c r="G193" s="4"/>
      <x:c r="H193" s="4"/>
    </x:row>
    <x:row r="194" ht="38" customHeight="1">
      <x:c r="A194" s="4"/>
      <x:c r="B194" s="4"/>
      <x:c r="C194" s="4"/>
      <x:c r="D194" s="4"/>
      <x:c r="E194" s="4"/>
      <x:c r="F194" s="4"/>
      <x:c r="G194" s="4"/>
      <x:c r="H194" s="4"/>
    </x:row>
    <x:row r="195" ht="38" customHeight="1">
      <x:c r="A195" s="4"/>
      <x:c r="B195" s="4"/>
      <x:c r="C195" s="4"/>
      <x:c r="D195" s="4"/>
      <x:c r="E195" s="4"/>
      <x:c r="F195" s="4"/>
      <x:c r="G195" s="4"/>
      <x:c r="H195" s="4"/>
    </x:row>
    <x:row r="196" ht="38" customHeight="1">
      <x:c r="A196" s="4"/>
      <x:c r="B196" s="4"/>
      <x:c r="C196" s="4"/>
      <x:c r="D196" s="4"/>
      <x:c r="E196" s="4"/>
      <x:c r="F196" s="4"/>
      <x:c r="G196" s="4"/>
      <x:c r="H196" s="4"/>
    </x:row>
    <x:row r="197" ht="38" customHeight="1">
      <x:c r="A197" s="4"/>
      <x:c r="B197" s="4"/>
      <x:c r="C197" s="4"/>
      <x:c r="D197" s="4"/>
      <x:c r="E197" s="4"/>
      <x:c r="F197" s="4"/>
      <x:c r="G197" s="4"/>
      <x:c r="H197" s="4"/>
    </x:row>
    <x:row r="198" ht="38" customHeight="1">
      <x:c r="A198" s="4"/>
      <x:c r="B198" s="4"/>
      <x:c r="C198" s="4"/>
      <x:c r="D198" s="4"/>
      <x:c r="E198" s="4"/>
      <x:c r="F198" s="4"/>
      <x:c r="G198" s="4"/>
      <x:c r="H198" s="4"/>
    </x:row>
    <x:row r="199" ht="38" customHeight="1">
      <x:c r="A199" s="4"/>
      <x:c r="B199" s="4"/>
      <x:c r="C199" s="4"/>
      <x:c r="D199" s="4"/>
      <x:c r="E199" s="4"/>
      <x:c r="F199" s="4"/>
      <x:c r="G199" s="4"/>
      <x:c r="H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1">
    <x:dataValidation type="list" sqref="G99:G128">
      <x:formula1>"Not started,In progress,Blocked,Complete,Deferred"</x:formula1>
    </x:dataValidation>
  </x:dataValidations>
  <x:pageMargins left="0.7" right="0.7" top="0.75" bottom="0.75" header="0.3" footer="0.3"/>
</x:worksheet>
</file>

<file path=xl/worksheets/sheet6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K7.06 | Scale and transferability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Check whether the mechanism and support will work beyond the first successful setting.</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K7.06</x:v>
      </x:c>
      <x:c r="K5" s="24"/>
      <x:c r="L5" s="24"/>
    </x:row>
    <x:row r="6" ht="22" customHeight="1">
      <x:c r="A6" s="4"/>
      <x:c r="B6" s="4"/>
      <x:c r="C6" s="4"/>
      <x:c r="D6" s="4"/>
      <x:c r="E6" s="4"/>
      <x:c r="F6" s="4"/>
      <x:c r="G6" s="4"/>
      <x:c r="H6" s="4"/>
      <x:c r="I6" s="4"/>
      <x:c r="J6" s="4"/>
      <x:c r="K6" s="4"/>
      <x:c r="L6" s="4"/>
    </x:row>
    <x:row r="7" ht="22" customHeight="1">
      <x:c r="A7" s="30" t="str">
        <x:v>MANUAL GUIDE / 203    FORM / 204</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Tested setting
Where and under what conditions did the change work?</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Observed result
What evidence is available?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Mechanism
What appears to have made the difference?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Context difference
What is different in the next setting?</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Replicate
Which core elements should remain?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Adapt or retest
What needs local work?</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Resource requirement
What support must scale with the process?</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Decision
What extension is justified?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scale decision with explicit conditions and local tests.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Transferability is an evidence question, not a claim that a successful pilot proves a universal model. Preserve the context and support assumptions.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Before scaling, ask what made the pilot work and whether those conditions exist elsewhere. A highly supported test may depend on exceptional staff, low demand or direct access to leaders. Identify the elements that must remain consistent and those that need adaptation. Scale the support and learning system as well as the process.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Describe the tested intervention, context and observed results.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Identify the mechanism and the support that may explain the outcome.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Compare the next setting with the tested setting.</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Specify what must be replicated, adapted or tested again.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Approve only the extension supported by evidence and capacity.</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6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K7.07 | Renewed case and strategic alignment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Check that the change is still worth doing as evidence and context evolve.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K7.07</x:v>
      </x:c>
      <x:c r="K5" s="24"/>
      <x:c r="L5" s="24"/>
    </x:row>
    <x:row r="6" ht="22" customHeight="1">
      <x:c r="A6" s="4"/>
      <x:c r="B6" s="4"/>
      <x:c r="C6" s="4"/>
      <x:c r="D6" s="4"/>
      <x:c r="E6" s="4"/>
      <x:c r="F6" s="4"/>
      <x:c r="G6" s="4"/>
      <x:c r="H6" s="4"/>
      <x:c r="I6" s="4"/>
      <x:c r="J6" s="4"/>
      <x:c r="K6" s="4"/>
      <x:c r="L6" s="4"/>
    </x:row>
    <x:row r="7" ht="22" customHeight="1">
      <x:c r="A7" s="30" t="str">
        <x:v>MANUAL GUIDE / 206    FORM / 207</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Original purpose
What problem was the change intended to solve?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New evidence
What has changed since approval?</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Value still expected
Which benefits remain credible?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Cost and effort
What needs revision?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Alternatives
What other route is now credible?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Risks and people effects
What must be reconsidered?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Decision and rationale
What is authorised now?</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Communication and review
Who hears the revised case?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updated case that responds to evidence rather than protecting the original story.</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Avoid sunk-cost reasoning: money already spent does not justify a weak next investment. Obtain appropriate financial review for material decisions.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Consolidating progress does not mean defending the original plan indefinitely. Revisit the purpose, expected value, costs, risks and alternatives when major assumptions change. Keep the original case visible so that learning is not rewritten as if it had always been known. A sensible review can narrow, redirect or stop work.</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Identify changes in evidence, demand, strategy, cost or operating conditions.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Reassess the original problem and the value of the proposed response.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Compare remaining options, including stopping or narrowing scope.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Check affected groups, sunk-cost pressure and unresolved risks.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Record the authorised decision and communicate why it changed.</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6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K7.08 | Recovery and re-sequencing plan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Respond to a missed condition without hiding the problem or abandoning discipline.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K7.08</x:v>
      </x:c>
      <x:c r="K5" s="24"/>
      <x:c r="L5" s="24"/>
    </x:row>
    <x:row r="6" ht="22" customHeight="1">
      <x:c r="A6" s="4"/>
      <x:c r="B6" s="4"/>
      <x:c r="C6" s="4"/>
      <x:c r="D6" s="4"/>
      <x:c r="E6" s="4"/>
      <x:c r="F6" s="4"/>
      <x:c r="G6" s="4"/>
      <x:c r="H6" s="4"/>
      <x:c r="I6" s="4"/>
      <x:c r="J6" s="4"/>
      <x:c r="K6" s="4"/>
      <x:c r="L6" s="4"/>
    </x:row>
    <x:row r="7" ht="22" customHeight="1">
      <x:c r="A7" s="30" t="str">
        <x:v>MANUAL GUIDE / 209    FORM / 210</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Trigger
What requires recovery action?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Immediate containment
How is essential service protected?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Evidence
What is known and what remains uncertain?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Cause inquiry
Who helps understand the failure?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Recovery options
What could restore workable conditions?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Chosen action
What is approved and resourced?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Verification
What must be demonstrated?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Communication
How will trust be protected?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recovery plan with containment, evidence and a new decision point.</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relabel a material failure as resistance or suppress adverse evidence to preserve momentum. Formal incidents retain their required reporting route.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When adoption, quality, capacity or trust deteriorates, first protect essential service and people. Identify what changed and which conditions are no longer reliable. A recovery plan should distinguish immediate containment, diagnosis, corrective action and a new decision. It should not simply move all dates while keeping an impossible workload.</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Contain material service, safety, information or people risks.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Describe the evidence and the conditions that failed or became uncertain.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Investigate causes with the people doing the work.</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Compare recovery options and resource the selected response.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Set verification evidence and a new authorisation point before resuming expansion.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6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K8.01 | Embedding and reinforcement map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Align the everyday system with the behaviours the change requires.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K8.01</x:v>
      </x:c>
      <x:c r="K5" s="24"/>
      <x:c r="L5" s="24"/>
    </x:row>
    <x:row r="6" ht="22" customHeight="1">
      <x:c r="A6" s="4"/>
      <x:c r="B6" s="4"/>
      <x:c r="C6" s="4"/>
      <x:c r="D6" s="4"/>
      <x:c r="E6" s="4"/>
      <x:c r="F6" s="4"/>
      <x:c r="G6" s="4"/>
      <x:c r="H6" s="4"/>
      <x:c r="I6" s="4"/>
      <x:c r="J6" s="4"/>
      <x:c r="K6" s="4"/>
      <x:c r="L6" s="4"/>
    </x:row>
    <x:row r="7" ht="22" customHeight="1">
      <x:c r="A7" s="30" t="str">
        <x:v>MANUAL GUIDE / 215    FORM / 216</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Required behaviour
What must become ordinary practice?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Routine
Where is the behaviour reinforced?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System and information
What makes the behaviour easy?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Leadership
What must managers consistently do?</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Measure and feedback
What evidence keeps the practice visible?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Contradiction
What still encourages the old pattern?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Operational owner
Who changes the contradiction?</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Sustainment review
What will be checked later?</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embedding map that connects behaviour to normal operating conditions.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Reinforcement should not punish legitimate exceptions or encourage gaming. Keep service quality, fairness and access visible alongside speed.</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Embedding means that the new practice is supported by normal routines, information, authority, learning and feedback. It is not achieved by repeating a slogan. Map the cues and consequences that encourage the old and new patterns. Remove contradictions that make the desired behaviour costly or invisible.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Name the essential behaviours and the outcomes they support.</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Identify routines, tools, measures and leadership actions that reinforce them.</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Find incentives or shortcuts that still reward the old pattern.</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Assign changes to the relevant operational owners.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actual practice after project support reduces.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U01;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6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K8.02 | Standard work and knowledge ownership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Keep the new process usable, current and open to improvement.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K8.02</x:v>
      </x:c>
      <x:c r="K5" s="24"/>
      <x:c r="L5" s="24"/>
    </x:row>
    <x:row r="6" ht="22" customHeight="1">
      <x:c r="A6" s="4"/>
      <x:c r="B6" s="4"/>
      <x:c r="C6" s="4"/>
      <x:c r="D6" s="4"/>
      <x:c r="E6" s="4"/>
      <x:c r="F6" s="4"/>
      <x:c r="G6" s="4"/>
      <x:c r="H6" s="4"/>
      <x:c r="I6" s="4"/>
      <x:c r="J6" s="4"/>
      <x:c r="K6" s="4"/>
      <x:c r="L6" s="4"/>
    </x:row>
    <x:row r="7" ht="22" customHeight="1">
      <x:c r="A7" s="30" t="str">
        <x:v>MANUAL GUIDE / 218    FORM / 219</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Task and purpose
What work does the standard cover?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Essential sequence
What must happen in order?</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Decision points
Where is judgement or authority required?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Quality and access
What conditions must be maintained?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Support and fallback
Where does the user obtain help?</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Owner and version
Who maintains the standard?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Review and change route
How is improvement incorporated?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Retirement of old material
How are conflicting instructions removed?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maintained operating guide with clear ownership and version control.</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standard-work document is not a substitute for competence, resources or appropriate professional judgement. Keep a route for safe exception and improvement.</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standard is the current agreed way to perform work reliably, not a permanent ban on learning. Record purpose, sequence, decision points, exceptions, support and ownership. Retire obsolete material and make the current version easy to find. Test the guide with users rather than assuming that publication makes it usable.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Describe the task, boundary and expected outcome.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Document the essential sequence and decision points in plain language.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Include exceptions, support, fallback and information controls.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Assign an owner, version, review date and change route.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Test usability and remove superseded versions from normal access.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6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K8.03 | Performance and incentive alignment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Check whether normal measures and consequences support the intended change.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K8.03</x:v>
      </x:c>
      <x:c r="K5" s="24"/>
      <x:c r="L5" s="24"/>
    </x:row>
    <x:row r="6" ht="22" customHeight="1">
      <x:c r="A6" s="4"/>
      <x:c r="B6" s="4"/>
      <x:c r="C6" s="4"/>
      <x:c r="D6" s="4"/>
      <x:c r="E6" s="4"/>
      <x:c r="F6" s="4"/>
      <x:c r="G6" s="4"/>
      <x:c r="H6" s="4"/>
      <x:c r="I6" s="4"/>
      <x:c r="J6" s="4"/>
      <x:c r="K6" s="4"/>
      <x:c r="L6" s="4"/>
    </x:row>
    <x:row r="7" ht="22" customHeight="1">
      <x:c r="A7" s="30" t="str">
        <x:v>MANUAL GUIDE / 221    FORM / 222</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Required outcome
What should the performance system support?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Current measure
What is currently emphasised?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Contradiction
How could the measure undermine the change?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Balanced evidence
What additional evidence is needed?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Recognition and consequences
What behaviour should be reinforced?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Proposed change
What will be revised?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Authority and consultation
Who must approve the change?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How will unintended effects be detected?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performance-alignment record that reduces contradictory signals.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This toolkit does not authorise changes to pay, terms or formal performance procedures. Obtain the required specialist review and consultation.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People notice what is rewarded, measured and tolerated. Review targets, appraisal language, recognition, workload allocation and escalation practices for contradictions. A speed target can undermine quality if it encourages premature closure. Use this review to improve the system rather than add another layer of individual monitoring.</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the behaviours and outcomes required by the change.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Review current measures, targets, rewards and informal signals.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Identify conflicts, gaming risks and unintended consequences.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Agree changes with the accountable HR, service and governance owners.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Test the revised approach through actual work and feedback.</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6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K8.04 | Leadership continuity and succession brief</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Protect the new practice when key leaders or specialists move 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K8.04</x:v>
      </x:c>
      <x:c r="K5" s="24"/>
      <x:c r="L5" s="24"/>
    </x:row>
    <x:row r="6" ht="22" customHeight="1">
      <x:c r="A6" s="4"/>
      <x:c r="B6" s="4"/>
      <x:c r="C6" s="4"/>
      <x:c r="D6" s="4"/>
      <x:c r="E6" s="4"/>
      <x:c r="F6" s="4"/>
      <x:c r="G6" s="4"/>
      <x:c r="H6" s="4"/>
      <x:c r="I6" s="4"/>
      <x:c r="J6" s="4"/>
      <x:c r="K6" s="4"/>
      <x:c r="L6" s="4"/>
    </x:row>
    <x:row r="7" ht="22" customHeight="1">
      <x:c r="A7" s="30" t="str">
        <x:v>MANUAL GUIDE / 224    FORM / 225</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Critical role
Which role is important to sustainment?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Required behaviour and authority
What must continue when the person changes?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Knowledge
What must not remain only in one person's memory?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Deputy and succession
What continuity arrangement exists?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Induction
What should a new role holder receive?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Relationships
Which connections must be transferred?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Handover evidence
How is continuity checked?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When is the record revisited?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continuity record that reduces dependence on named individuals.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Use appropriate talent and employment processes for formal succession decisions. This is a continuity brief, not a validated potential assessment.</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Changes can weaken when the people who carried the early work leave. Identify the decisions, relationships and knowledge that must survive a transition. Build continuity into role expectations, induction, deputies and succession conversations. Do not make the process dependent on one charismatic sponsor or one helpful expert.</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Identify critical leadership and specialist responsibilities for the new practice.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Record the knowledge, authority and relationships attached to each.</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Check deputies, succession risks and handover arrangements.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Integrate expectations into induction and role requirements through the appropriate process.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continuity after a role change or before project closure.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E01;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6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34" hidden="0" customWidth="1"/>
    <x:col min="3" max="3" width="24" hidden="0" customWidth="1"/>
    <x:col min="4" max="4" width="42" hidden="0" customWidth="1"/>
    <x:col min="5" max="5" width="42" hidden="0" customWidth="1"/>
    <x:col min="6" max="6" width="18" hidden="0" customWidth="1"/>
    <x:col min="7" max="7" width="20" hidden="0" customWidth="1"/>
    <x:col min="8" max="8" width="40"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K8.05 | Operational handover and acceptance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Transfer responsibility with evidence, not merely a folder of documents.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K8.05</x:v>
      </x:c>
      <x:c r="K5" s="24"/>
      <x:c r="L5" s="24"/>
    </x:row>
    <x:row r="6" ht="22" customHeight="1">
      <x:c r="A6" s="4"/>
      <x:c r="B6" s="4"/>
      <x:c r="C6" s="4"/>
      <x:c r="D6" s="4"/>
      <x:c r="E6" s="4"/>
      <x:c r="F6" s="4"/>
      <x:c r="G6" s="4"/>
      <x:c r="H6" s="4"/>
      <x:c r="I6" s="4"/>
      <x:c r="J6" s="4"/>
      <x:c r="K6" s="4"/>
      <x:c r="L6" s="4"/>
    </x:row>
    <x:row r="7" ht="22" customHeight="1">
      <x:c r="A7" s="30" t="str">
        <x:v>MANUAL GUIDE / 227    FORM / 228</x:v>
      </x:c>
      <x:c r="B7" s="30"/>
      <x:c r="C7" s="30"/>
      <x:c r="D7" s="30"/>
      <x:c r="E7" s="30"/>
      <x:c r="F7" s="30"/>
      <x:c r="G7" s="30" t="str">
        <x:v>LIVE WORKING TOOL</x:v>
      </x:c>
      <x:c r="H7" s="30"/>
      <x:c r="I7" s="30"/>
      <x:c r="J7" s="30"/>
      <x:c r="K7" s="30"/>
      <x:c r="L7" s="30"/>
    </x:row>
    <x:row r="8" ht="24" customHeight="1">
      <x:c r="A8" s="68" t="str">
        <x:f>IFERROR(HYPERLINK("#'K8.05 Handover'!A94","OPEN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Transferred service
What is being handed over?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Receiving owner
Who accepts ongoing accountability?</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Acceptance evidence
What demonstrates the service is usable?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Resources and funding
What is available after the project?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Residual work
What remains unfinished?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Risk ownership
Who accepts and monitors remaining exposure?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Measures and reviews
What must continue?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Acceptance and communication
How is the transfer confirmed?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accepted operational handover with owned residual work.</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transfer an issue without a receiving owner, authority and review date. An email containing documents is not acceptance.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Operational acceptance requires the receiving owner to understand the work, resources, support, risks and review obligations. Separate acceptance of an output from acceptance of an unresolved risk. Retain named ownership of residual actions and do not close the project until the agreed handover conditions are addressed.</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List the outputs, routines, support and measures to be transferred.</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Name the receiving owner and acceptance criteria for each.</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Demonstrate the process and verify access to current information.</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Record residual issues, risk ownership, funding and review dates.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Obtain explicit acceptance and communicate the new ownership arrangements.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U03; U04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LIVE REGISTER / Operational handover and acceptance</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ID</x:v>
      </x:c>
      <x:c r="B98" s="99" t="str">
        <x:v>Transferred item</x:v>
      </x:c>
      <x:c r="C98" s="99" t="str">
        <x:v>Receiving owner</x:v>
      </x:c>
      <x:c r="D98" s="99" t="str">
        <x:v>Acceptance evidence</x:v>
      </x:c>
      <x:c r="E98" s="99" t="str">
        <x:v>Residual action</x:v>
      </x:c>
      <x:c r="F98" s="99" t="str">
        <x:v>Due date</x:v>
      </x:c>
      <x:c r="G98" s="99" t="str">
        <x:v>Status</x:v>
      </x:c>
      <x:c r="H98" s="99" t="str">
        <x:v>Reopen trigger</x:v>
      </x:c>
      <x:c r="I98" s="4"/>
      <x:c r="J98" s="4"/>
      <x:c r="K98" s="4"/>
      <x:c r="L98" s="4"/>
    </x:row>
    <x:row r="99" ht="38" customHeight="1">
      <x:c r="A99" s="38"/>
      <x:c r="B99" s="38"/>
      <x:c r="C99" s="38"/>
      <x:c r="D99" s="38"/>
      <x:c r="E99" s="38"/>
      <x:c r="F99" s="38"/>
      <x:c r="G99" s="38"/>
      <x:c r="H99" s="38"/>
      <x:c r="I99" s="4"/>
      <x:c r="J99" s="4"/>
      <x:c r="K99" s="4"/>
      <x:c r="L99" s="4"/>
    </x:row>
    <x:row r="100" ht="38" customHeight="1">
      <x:c r="A100" s="38"/>
      <x:c r="B100" s="38"/>
      <x:c r="C100" s="38"/>
      <x:c r="D100" s="38"/>
      <x:c r="E100" s="38"/>
      <x:c r="F100" s="38"/>
      <x:c r="G100" s="38"/>
      <x:c r="H100" s="38"/>
      <x:c r="I100" s="4"/>
      <x:c r="J100" s="4"/>
      <x:c r="K100" s="4"/>
      <x:c r="L100" s="4"/>
    </x:row>
    <x:row r="101" ht="38" customHeight="1">
      <x:c r="A101" s="38"/>
      <x:c r="B101" s="38"/>
      <x:c r="C101" s="38"/>
      <x:c r="D101" s="38"/>
      <x:c r="E101" s="38"/>
      <x:c r="F101" s="38"/>
      <x:c r="G101" s="38"/>
      <x:c r="H101" s="38"/>
    </x:row>
    <x:row r="102" ht="38" customHeight="1">
      <x:c r="A102" s="38"/>
      <x:c r="B102" s="38"/>
      <x:c r="C102" s="38"/>
      <x:c r="D102" s="38"/>
      <x:c r="E102" s="38"/>
      <x:c r="F102" s="38"/>
      <x:c r="G102" s="38"/>
      <x:c r="H102" s="38"/>
    </x:row>
    <x:row r="103" ht="38" customHeight="1">
      <x:c r="A103" s="38"/>
      <x:c r="B103" s="38"/>
      <x:c r="C103" s="38"/>
      <x:c r="D103" s="38"/>
      <x:c r="E103" s="38"/>
      <x:c r="F103" s="38"/>
      <x:c r="G103" s="38"/>
      <x:c r="H103" s="38"/>
    </x:row>
    <x:row r="104" ht="38" customHeight="1">
      <x:c r="A104" s="38"/>
      <x:c r="B104" s="38"/>
      <x:c r="C104" s="38"/>
      <x:c r="D104" s="38"/>
      <x:c r="E104" s="38"/>
      <x:c r="F104" s="38"/>
      <x:c r="G104" s="38"/>
      <x:c r="H104" s="38"/>
    </x:row>
    <x:row r="105" ht="38" customHeight="1">
      <x:c r="A105" s="38"/>
      <x:c r="B105" s="38"/>
      <x:c r="C105" s="38"/>
      <x:c r="D105" s="38"/>
      <x:c r="E105" s="38"/>
      <x:c r="F105" s="38"/>
      <x:c r="G105" s="38"/>
      <x:c r="H105" s="38"/>
    </x:row>
    <x:row r="106" ht="38" customHeight="1">
      <x:c r="A106" s="38"/>
      <x:c r="B106" s="38"/>
      <x:c r="C106" s="38"/>
      <x:c r="D106" s="38"/>
      <x:c r="E106" s="38"/>
      <x:c r="F106" s="38"/>
      <x:c r="G106" s="38"/>
      <x:c r="H106" s="38"/>
    </x:row>
    <x:row r="107" ht="38" customHeight="1">
      <x:c r="A107" s="38"/>
      <x:c r="B107" s="38"/>
      <x:c r="C107" s="38"/>
      <x:c r="D107" s="38"/>
      <x:c r="E107" s="38"/>
      <x:c r="F107" s="38"/>
      <x:c r="G107" s="38"/>
      <x:c r="H107" s="38"/>
    </x:row>
    <x:row r="108" ht="38" customHeight="1">
      <x:c r="A108" s="38"/>
      <x:c r="B108" s="38"/>
      <x:c r="C108" s="38"/>
      <x:c r="D108" s="38"/>
      <x:c r="E108" s="38"/>
      <x:c r="F108" s="38"/>
      <x:c r="G108" s="38"/>
      <x:c r="H108" s="38"/>
    </x:row>
    <x:row r="109" ht="38" customHeight="1">
      <x:c r="A109" s="38"/>
      <x:c r="B109" s="38"/>
      <x:c r="C109" s="38"/>
      <x:c r="D109" s="38"/>
      <x:c r="E109" s="38"/>
      <x:c r="F109" s="38"/>
      <x:c r="G109" s="38"/>
      <x:c r="H109" s="38"/>
    </x:row>
    <x:row r="110" ht="38" customHeight="1">
      <x:c r="A110" s="38"/>
      <x:c r="B110" s="38"/>
      <x:c r="C110" s="38"/>
      <x:c r="D110" s="38"/>
      <x:c r="E110" s="38"/>
      <x:c r="F110" s="38"/>
      <x:c r="G110" s="38"/>
      <x:c r="H110" s="38"/>
    </x:row>
    <x:row r="111" ht="38" customHeight="1">
      <x:c r="A111" s="38"/>
      <x:c r="B111" s="38"/>
      <x:c r="C111" s="38"/>
      <x:c r="D111" s="38"/>
      <x:c r="E111" s="38"/>
      <x:c r="F111" s="38"/>
      <x:c r="G111" s="38"/>
      <x:c r="H111" s="38"/>
    </x:row>
    <x:row r="112" ht="38" customHeight="1">
      <x:c r="A112" s="38"/>
      <x:c r="B112" s="38"/>
      <x:c r="C112" s="38"/>
      <x:c r="D112" s="38"/>
      <x:c r="E112" s="38"/>
      <x:c r="F112" s="38"/>
      <x:c r="G112" s="38"/>
      <x:c r="H112" s="38"/>
    </x:row>
    <x:row r="113" ht="38" customHeight="1">
      <x:c r="A113" s="38"/>
      <x:c r="B113" s="38"/>
      <x:c r="C113" s="38"/>
      <x:c r="D113" s="38"/>
      <x:c r="E113" s="38"/>
      <x:c r="F113" s="38"/>
      <x:c r="G113" s="38"/>
      <x:c r="H113" s="38"/>
    </x:row>
    <x:row r="114" ht="38" customHeight="1">
      <x:c r="A114" s="38"/>
      <x:c r="B114" s="38"/>
      <x:c r="C114" s="38"/>
      <x:c r="D114" s="38"/>
      <x:c r="E114" s="38"/>
      <x:c r="F114" s="38"/>
      <x:c r="G114" s="38"/>
      <x:c r="H114" s="38"/>
    </x:row>
    <x:row r="115" ht="38" customHeight="1">
      <x:c r="A115" s="38"/>
      <x:c r="B115" s="38"/>
      <x:c r="C115" s="38"/>
      <x:c r="D115" s="38"/>
      <x:c r="E115" s="38"/>
      <x:c r="F115" s="38"/>
      <x:c r="G115" s="38"/>
      <x:c r="H115" s="38"/>
    </x:row>
    <x:row r="116" ht="38" customHeight="1">
      <x:c r="A116" s="38"/>
      <x:c r="B116" s="38"/>
      <x:c r="C116" s="38"/>
      <x:c r="D116" s="38"/>
      <x:c r="E116" s="38"/>
      <x:c r="F116" s="38"/>
      <x:c r="G116" s="38"/>
      <x:c r="H116" s="38"/>
    </x:row>
    <x:row r="117" ht="38" customHeight="1">
      <x:c r="A117" s="38"/>
      <x:c r="B117" s="38"/>
      <x:c r="C117" s="38"/>
      <x:c r="D117" s="38"/>
      <x:c r="E117" s="38"/>
      <x:c r="F117" s="38"/>
      <x:c r="G117" s="38"/>
      <x:c r="H117" s="38"/>
    </x:row>
    <x:row r="118" ht="38" customHeight="1">
      <x:c r="A118" s="38"/>
      <x:c r="B118" s="38"/>
      <x:c r="C118" s="38"/>
      <x:c r="D118" s="38"/>
      <x:c r="E118" s="38"/>
      <x:c r="F118" s="38"/>
      <x:c r="G118" s="38"/>
      <x:c r="H118" s="38"/>
    </x:row>
    <x:row r="119" ht="38" customHeight="1">
      <x:c r="A119" s="38"/>
      <x:c r="B119" s="38"/>
      <x:c r="C119" s="38"/>
      <x:c r="D119" s="38"/>
      <x:c r="E119" s="38"/>
      <x:c r="F119" s="38"/>
      <x:c r="G119" s="38"/>
      <x:c r="H119" s="38"/>
    </x:row>
    <x:row r="120" ht="38" customHeight="1">
      <x:c r="A120" s="38"/>
      <x:c r="B120" s="38"/>
      <x:c r="C120" s="38"/>
      <x:c r="D120" s="38"/>
      <x:c r="E120" s="38"/>
      <x:c r="F120" s="38"/>
      <x:c r="G120" s="38"/>
      <x:c r="H120" s="38"/>
    </x:row>
    <x:row r="121" ht="38" customHeight="1">
      <x:c r="A121" s="38"/>
      <x:c r="B121" s="38"/>
      <x:c r="C121" s="38"/>
      <x:c r="D121" s="38"/>
      <x:c r="E121" s="38"/>
      <x:c r="F121" s="38"/>
      <x:c r="G121" s="38"/>
      <x:c r="H121" s="38"/>
    </x:row>
    <x:row r="122" ht="38" customHeight="1">
      <x:c r="A122" s="38"/>
      <x:c r="B122" s="38"/>
      <x:c r="C122" s="38"/>
      <x:c r="D122" s="38"/>
      <x:c r="E122" s="38"/>
      <x:c r="F122" s="38"/>
      <x:c r="G122" s="38"/>
      <x:c r="H122" s="38"/>
    </x:row>
    <x:row r="123" ht="38" customHeight="1">
      <x:c r="A123" s="38"/>
      <x:c r="B123" s="38"/>
      <x:c r="C123" s="38"/>
      <x:c r="D123" s="38"/>
      <x:c r="E123" s="38"/>
      <x:c r="F123" s="38"/>
      <x:c r="G123" s="38"/>
      <x:c r="H123" s="38"/>
    </x:row>
    <x:row r="124" ht="38" customHeight="1">
      <x:c r="A124" s="38"/>
      <x:c r="B124" s="38"/>
      <x:c r="C124" s="38"/>
      <x:c r="D124" s="38"/>
      <x:c r="E124" s="38"/>
      <x:c r="F124" s="38"/>
      <x:c r="G124" s="38"/>
      <x:c r="H124" s="38"/>
    </x:row>
    <x:row r="125" ht="38" customHeight="1">
      <x:c r="A125" s="38"/>
      <x:c r="B125" s="38"/>
      <x:c r="C125" s="38"/>
      <x:c r="D125" s="38"/>
      <x:c r="E125" s="38"/>
      <x:c r="F125" s="38"/>
      <x:c r="G125" s="38"/>
      <x:c r="H125" s="38"/>
    </x:row>
    <x:row r="126" ht="38" customHeight="1">
      <x:c r="A126" s="38"/>
      <x:c r="B126" s="38"/>
      <x:c r="C126" s="38"/>
      <x:c r="D126" s="38"/>
      <x:c r="E126" s="38"/>
      <x:c r="F126" s="38"/>
      <x:c r="G126" s="38"/>
      <x:c r="H126" s="38"/>
    </x:row>
    <x:row r="127" ht="38" customHeight="1">
      <x:c r="A127" s="38"/>
      <x:c r="B127" s="38"/>
      <x:c r="C127" s="38"/>
      <x:c r="D127" s="38"/>
      <x:c r="E127" s="38"/>
      <x:c r="F127" s="38"/>
      <x:c r="G127" s="38"/>
      <x:c r="H127" s="38"/>
    </x:row>
    <x:row r="128" ht="38" customHeight="1">
      <x:c r="A128" s="38"/>
      <x:c r="B128" s="38"/>
      <x:c r="C128" s="38"/>
      <x:c r="D128" s="38"/>
      <x:c r="E128" s="38"/>
      <x:c r="F128" s="38"/>
      <x:c r="G128" s="38"/>
      <x:c r="H128" s="38"/>
    </x:row>
    <x:row r="129" ht="38" customHeight="1">
      <x:c r="A129" s="4"/>
      <x:c r="B129" s="4"/>
      <x:c r="C129" s="4"/>
      <x:c r="D129" s="4"/>
      <x:c r="E129" s="4"/>
      <x:c r="F129" s="4"/>
      <x:c r="G129" s="4"/>
      <x:c r="H129" s="4"/>
    </x:row>
    <x:row r="130" ht="38" customHeight="1">
      <x:c r="A130" s="4"/>
      <x:c r="B130" s="4"/>
      <x:c r="C130" s="4"/>
      <x:c r="D130" s="4"/>
      <x:c r="E130" s="4"/>
      <x:c r="F130" s="4"/>
      <x:c r="G130" s="4"/>
      <x:c r="H130" s="4"/>
    </x:row>
    <x:row r="131" ht="38" customHeight="1">
      <x:c r="A131" s="4"/>
      <x:c r="B131" s="4"/>
      <x:c r="C131" s="4"/>
      <x:c r="D131" s="4"/>
      <x:c r="E131" s="4"/>
      <x:c r="F131" s="4"/>
      <x:c r="G131" s="4"/>
      <x:c r="H131" s="4"/>
    </x:row>
    <x:row r="132" ht="38" customHeight="1">
      <x:c r="A132" s="4"/>
      <x:c r="B132" s="4"/>
      <x:c r="C132" s="4"/>
      <x:c r="D132" s="4"/>
      <x:c r="E132" s="4"/>
      <x:c r="F132" s="4"/>
      <x:c r="G132" s="4"/>
      <x:c r="H132" s="4"/>
    </x:row>
    <x:row r="133" ht="38" customHeight="1">
      <x:c r="A133" s="4"/>
      <x:c r="B133" s="4"/>
      <x:c r="C133" s="4"/>
      <x:c r="D133" s="4"/>
      <x:c r="E133" s="4"/>
      <x:c r="F133" s="4"/>
      <x:c r="G133" s="4"/>
      <x:c r="H133" s="4"/>
    </x:row>
    <x:row r="134" ht="38" customHeight="1">
      <x:c r="A134" s="4"/>
      <x:c r="B134" s="4"/>
      <x:c r="C134" s="4"/>
      <x:c r="D134" s="4"/>
      <x:c r="E134" s="4"/>
      <x:c r="F134" s="4"/>
      <x:c r="G134" s="4"/>
      <x:c r="H134" s="4"/>
    </x:row>
    <x:row r="135" ht="38" customHeight="1">
      <x:c r="A135" s="4"/>
      <x:c r="B135" s="4"/>
      <x:c r="C135" s="4"/>
      <x:c r="D135" s="4"/>
      <x:c r="E135" s="4"/>
      <x:c r="F135" s="4"/>
      <x:c r="G135" s="4"/>
      <x:c r="H135" s="4"/>
    </x:row>
    <x:row r="136" ht="38" customHeight="1">
      <x:c r="A136" s="4"/>
      <x:c r="B136" s="4"/>
      <x:c r="C136" s="4"/>
      <x:c r="D136" s="4"/>
      <x:c r="E136" s="4"/>
      <x:c r="F136" s="4"/>
      <x:c r="G136" s="4"/>
      <x:c r="H136" s="4"/>
    </x:row>
    <x:row r="137" ht="38" customHeight="1">
      <x:c r="A137" s="4"/>
      <x:c r="B137" s="4"/>
      <x:c r="C137" s="4"/>
      <x:c r="D137" s="4"/>
      <x:c r="E137" s="4"/>
      <x:c r="F137" s="4"/>
      <x:c r="G137" s="4"/>
      <x:c r="H137" s="4"/>
    </x:row>
    <x:row r="138" ht="38" customHeight="1">
      <x:c r="A138" s="4"/>
      <x:c r="B138" s="4"/>
      <x:c r="C138" s="4"/>
      <x:c r="D138" s="4"/>
      <x:c r="E138" s="4"/>
      <x:c r="F138" s="4"/>
      <x:c r="G138" s="4"/>
      <x:c r="H138" s="4"/>
    </x:row>
    <x:row r="139" ht="38" customHeight="1">
      <x:c r="A139" s="4"/>
      <x:c r="B139" s="4"/>
      <x:c r="C139" s="4"/>
      <x:c r="D139" s="4"/>
      <x:c r="E139" s="4"/>
      <x:c r="F139" s="4"/>
      <x:c r="G139" s="4"/>
      <x:c r="H139" s="4"/>
    </x:row>
    <x:row r="140" ht="38" customHeight="1">
      <x:c r="A140" s="4"/>
      <x:c r="B140" s="4"/>
      <x:c r="C140" s="4"/>
      <x:c r="D140" s="4"/>
      <x:c r="E140" s="4"/>
      <x:c r="F140" s="4"/>
      <x:c r="G140" s="4"/>
      <x:c r="H140" s="4"/>
    </x:row>
    <x:row r="141" ht="38" customHeight="1">
      <x:c r="A141" s="4"/>
      <x:c r="B141" s="4"/>
      <x:c r="C141" s="4"/>
      <x:c r="D141" s="4"/>
      <x:c r="E141" s="4"/>
      <x:c r="F141" s="4"/>
      <x:c r="G141" s="4"/>
      <x:c r="H141" s="4"/>
    </x:row>
    <x:row r="142" ht="38" customHeight="1">
      <x:c r="A142" s="4"/>
      <x:c r="B142" s="4"/>
      <x:c r="C142" s="4"/>
      <x:c r="D142" s="4"/>
      <x:c r="E142" s="4"/>
      <x:c r="F142" s="4"/>
      <x:c r="G142" s="4"/>
      <x:c r="H142" s="4"/>
    </x:row>
    <x:row r="143" ht="38" customHeight="1">
      <x:c r="A143" s="4"/>
      <x:c r="B143" s="4"/>
      <x:c r="C143" s="4"/>
      <x:c r="D143" s="4"/>
      <x:c r="E143" s="4"/>
      <x:c r="F143" s="4"/>
      <x:c r="G143" s="4"/>
      <x:c r="H143" s="4"/>
    </x:row>
    <x:row r="144" ht="38" customHeight="1">
      <x:c r="A144" s="4"/>
      <x:c r="B144" s="4"/>
      <x:c r="C144" s="4"/>
      <x:c r="D144" s="4"/>
      <x:c r="E144" s="4"/>
      <x:c r="F144" s="4"/>
      <x:c r="G144" s="4"/>
      <x:c r="H144" s="4"/>
    </x:row>
    <x:row r="145" ht="38" customHeight="1">
      <x:c r="A145" s="4"/>
      <x:c r="B145" s="4"/>
      <x:c r="C145" s="4"/>
      <x:c r="D145" s="4"/>
      <x:c r="E145" s="4"/>
      <x:c r="F145" s="4"/>
      <x:c r="G145" s="4"/>
      <x:c r="H145" s="4"/>
    </x:row>
    <x:row r="146" ht="38" customHeight="1">
      <x:c r="A146" s="4"/>
      <x:c r="B146" s="4"/>
      <x:c r="C146" s="4"/>
      <x:c r="D146" s="4"/>
      <x:c r="E146" s="4"/>
      <x:c r="F146" s="4"/>
      <x:c r="G146" s="4"/>
      <x:c r="H146" s="4"/>
    </x:row>
    <x:row r="147" ht="38" customHeight="1">
      <x:c r="A147" s="4"/>
      <x:c r="B147" s="4"/>
      <x:c r="C147" s="4"/>
      <x:c r="D147" s="4"/>
      <x:c r="E147" s="4"/>
      <x:c r="F147" s="4"/>
      <x:c r="G147" s="4"/>
      <x:c r="H147" s="4"/>
    </x:row>
    <x:row r="148" ht="38" customHeight="1">
      <x:c r="A148" s="4"/>
      <x:c r="B148" s="4"/>
      <x:c r="C148" s="4"/>
      <x:c r="D148" s="4"/>
      <x:c r="E148" s="4"/>
      <x:c r="F148" s="4"/>
      <x:c r="G148" s="4"/>
      <x:c r="H148" s="4"/>
    </x:row>
    <x:row r="149" ht="38" customHeight="1">
      <x:c r="A149" s="4"/>
      <x:c r="B149" s="4"/>
      <x:c r="C149" s="4"/>
      <x:c r="D149" s="4"/>
      <x:c r="E149" s="4"/>
      <x:c r="F149" s="4"/>
      <x:c r="G149" s="4"/>
      <x:c r="H149" s="4"/>
    </x:row>
    <x:row r="150" ht="38" customHeight="1">
      <x:c r="A150" s="4"/>
      <x:c r="B150" s="4"/>
      <x:c r="C150" s="4"/>
      <x:c r="D150" s="4"/>
      <x:c r="E150" s="4"/>
      <x:c r="F150" s="4"/>
      <x:c r="G150" s="4"/>
      <x:c r="H150" s="4"/>
    </x:row>
    <x:row r="151" ht="38" customHeight="1">
      <x:c r="A151" s="4"/>
      <x:c r="B151" s="4"/>
      <x:c r="C151" s="4"/>
      <x:c r="D151" s="4"/>
      <x:c r="E151" s="4"/>
      <x:c r="F151" s="4"/>
      <x:c r="G151" s="4"/>
      <x:c r="H151" s="4"/>
    </x:row>
    <x:row r="152" ht="38" customHeight="1">
      <x:c r="A152" s="4"/>
      <x:c r="B152" s="4"/>
      <x:c r="C152" s="4"/>
      <x:c r="D152" s="4"/>
      <x:c r="E152" s="4"/>
      <x:c r="F152" s="4"/>
      <x:c r="G152" s="4"/>
      <x:c r="H152" s="4"/>
    </x:row>
    <x:row r="153" ht="38" customHeight="1">
      <x:c r="A153" s="4"/>
      <x:c r="B153" s="4"/>
      <x:c r="C153" s="4"/>
      <x:c r="D153" s="4"/>
      <x:c r="E153" s="4"/>
      <x:c r="F153" s="4"/>
      <x:c r="G153" s="4"/>
      <x:c r="H153" s="4"/>
    </x:row>
    <x:row r="154" ht="38" customHeight="1">
      <x:c r="A154" s="4"/>
      <x:c r="B154" s="4"/>
      <x:c r="C154" s="4"/>
      <x:c r="D154" s="4"/>
      <x:c r="E154" s="4"/>
      <x:c r="F154" s="4"/>
      <x:c r="G154" s="4"/>
      <x:c r="H154" s="4"/>
    </x:row>
    <x:row r="155" ht="38" customHeight="1">
      <x:c r="A155" s="4"/>
      <x:c r="B155" s="4"/>
      <x:c r="C155" s="4"/>
      <x:c r="D155" s="4"/>
      <x:c r="E155" s="4"/>
      <x:c r="F155" s="4"/>
      <x:c r="G155" s="4"/>
      <x:c r="H155" s="4"/>
    </x:row>
    <x:row r="156" ht="38" customHeight="1">
      <x:c r="A156" s="4"/>
      <x:c r="B156" s="4"/>
      <x:c r="C156" s="4"/>
      <x:c r="D156" s="4"/>
      <x:c r="E156" s="4"/>
      <x:c r="F156" s="4"/>
      <x:c r="G156" s="4"/>
      <x:c r="H156" s="4"/>
    </x:row>
    <x:row r="157" ht="38" customHeight="1">
      <x:c r="A157" s="4"/>
      <x:c r="B157" s="4"/>
      <x:c r="C157" s="4"/>
      <x:c r="D157" s="4"/>
      <x:c r="E157" s="4"/>
      <x:c r="F157" s="4"/>
      <x:c r="G157" s="4"/>
      <x:c r="H157" s="4"/>
    </x:row>
    <x:row r="158" ht="38" customHeight="1">
      <x:c r="A158" s="4"/>
      <x:c r="B158" s="4"/>
      <x:c r="C158" s="4"/>
      <x:c r="D158" s="4"/>
      <x:c r="E158" s="4"/>
      <x:c r="F158" s="4"/>
      <x:c r="G158" s="4"/>
      <x:c r="H158" s="4"/>
    </x:row>
    <x:row r="159" ht="38" customHeight="1">
      <x:c r="A159" s="4"/>
      <x:c r="B159" s="4"/>
      <x:c r="C159" s="4"/>
      <x:c r="D159" s="4"/>
      <x:c r="E159" s="4"/>
      <x:c r="F159" s="4"/>
      <x:c r="G159" s="4"/>
      <x:c r="H159" s="4"/>
    </x:row>
    <x:row r="160" ht="38" customHeight="1">
      <x:c r="A160" s="4"/>
      <x:c r="B160" s="4"/>
      <x:c r="C160" s="4"/>
      <x:c r="D160" s="4"/>
      <x:c r="E160" s="4"/>
      <x:c r="F160" s="4"/>
      <x:c r="G160" s="4"/>
      <x:c r="H160" s="4"/>
    </x:row>
    <x:row r="161" ht="38" customHeight="1">
      <x:c r="A161" s="4"/>
      <x:c r="B161" s="4"/>
      <x:c r="C161" s="4"/>
      <x:c r="D161" s="4"/>
      <x:c r="E161" s="4"/>
      <x:c r="F161" s="4"/>
      <x:c r="G161" s="4"/>
      <x:c r="H161" s="4"/>
    </x:row>
    <x:row r="162" ht="38" customHeight="1">
      <x:c r="A162" s="4"/>
      <x:c r="B162" s="4"/>
      <x:c r="C162" s="4"/>
      <x:c r="D162" s="4"/>
      <x:c r="E162" s="4"/>
      <x:c r="F162" s="4"/>
      <x:c r="G162" s="4"/>
      <x:c r="H162" s="4"/>
    </x:row>
    <x:row r="163" ht="38" customHeight="1">
      <x:c r="A163" s="4"/>
      <x:c r="B163" s="4"/>
      <x:c r="C163" s="4"/>
      <x:c r="D163" s="4"/>
      <x:c r="E163" s="4"/>
      <x:c r="F163" s="4"/>
      <x:c r="G163" s="4"/>
      <x:c r="H163" s="4"/>
    </x:row>
    <x:row r="164" ht="38" customHeight="1">
      <x:c r="A164" s="4"/>
      <x:c r="B164" s="4"/>
      <x:c r="C164" s="4"/>
      <x:c r="D164" s="4"/>
      <x:c r="E164" s="4"/>
      <x:c r="F164" s="4"/>
      <x:c r="G164" s="4"/>
      <x:c r="H164" s="4"/>
    </x:row>
    <x:row r="165" ht="38" customHeight="1">
      <x:c r="A165" s="4"/>
      <x:c r="B165" s="4"/>
      <x:c r="C165" s="4"/>
      <x:c r="D165" s="4"/>
      <x:c r="E165" s="4"/>
      <x:c r="F165" s="4"/>
      <x:c r="G165" s="4"/>
      <x:c r="H165" s="4"/>
    </x:row>
    <x:row r="166" ht="38" customHeight="1">
      <x:c r="A166" s="4"/>
      <x:c r="B166" s="4"/>
      <x:c r="C166" s="4"/>
      <x:c r="D166" s="4"/>
      <x:c r="E166" s="4"/>
      <x:c r="F166" s="4"/>
      <x:c r="G166" s="4"/>
      <x:c r="H166" s="4"/>
    </x:row>
    <x:row r="167" ht="38" customHeight="1">
      <x:c r="A167" s="4"/>
      <x:c r="B167" s="4"/>
      <x:c r="C167" s="4"/>
      <x:c r="D167" s="4"/>
      <x:c r="E167" s="4"/>
      <x:c r="F167" s="4"/>
      <x:c r="G167" s="4"/>
      <x:c r="H167" s="4"/>
    </x:row>
    <x:row r="168" ht="38" customHeight="1">
      <x:c r="A168" s="4"/>
      <x:c r="B168" s="4"/>
      <x:c r="C168" s="4"/>
      <x:c r="D168" s="4"/>
      <x:c r="E168" s="4"/>
      <x:c r="F168" s="4"/>
      <x:c r="G168" s="4"/>
      <x:c r="H168" s="4"/>
    </x:row>
    <x:row r="169" ht="38" customHeight="1">
      <x:c r="A169" s="4"/>
      <x:c r="B169" s="4"/>
      <x:c r="C169" s="4"/>
      <x:c r="D169" s="4"/>
      <x:c r="E169" s="4"/>
      <x:c r="F169" s="4"/>
      <x:c r="G169" s="4"/>
      <x:c r="H169" s="4"/>
    </x:row>
    <x:row r="170" ht="38" customHeight="1">
      <x:c r="A170" s="4"/>
      <x:c r="B170" s="4"/>
      <x:c r="C170" s="4"/>
      <x:c r="D170" s="4"/>
      <x:c r="E170" s="4"/>
      <x:c r="F170" s="4"/>
      <x:c r="G170" s="4"/>
      <x:c r="H170" s="4"/>
    </x:row>
    <x:row r="171" ht="38" customHeight="1">
      <x:c r="A171" s="4"/>
      <x:c r="B171" s="4"/>
      <x:c r="C171" s="4"/>
      <x:c r="D171" s="4"/>
      <x:c r="E171" s="4"/>
      <x:c r="F171" s="4"/>
      <x:c r="G171" s="4"/>
      <x:c r="H171" s="4"/>
    </x:row>
    <x:row r="172" ht="38" customHeight="1">
      <x:c r="A172" s="4"/>
      <x:c r="B172" s="4"/>
      <x:c r="C172" s="4"/>
      <x:c r="D172" s="4"/>
      <x:c r="E172" s="4"/>
      <x:c r="F172" s="4"/>
      <x:c r="G172" s="4"/>
      <x:c r="H172" s="4"/>
    </x:row>
    <x:row r="173" ht="38" customHeight="1">
      <x:c r="A173" s="4"/>
      <x:c r="B173" s="4"/>
      <x:c r="C173" s="4"/>
      <x:c r="D173" s="4"/>
      <x:c r="E173" s="4"/>
      <x:c r="F173" s="4"/>
      <x:c r="G173" s="4"/>
      <x:c r="H173" s="4"/>
    </x:row>
    <x:row r="174" ht="38" customHeight="1">
      <x:c r="A174" s="4"/>
      <x:c r="B174" s="4"/>
      <x:c r="C174" s="4"/>
      <x:c r="D174" s="4"/>
      <x:c r="E174" s="4"/>
      <x:c r="F174" s="4"/>
      <x:c r="G174" s="4"/>
      <x:c r="H174" s="4"/>
    </x:row>
    <x:row r="175" ht="38" customHeight="1">
      <x:c r="A175" s="4"/>
      <x:c r="B175" s="4"/>
      <x:c r="C175" s="4"/>
      <x:c r="D175" s="4"/>
      <x:c r="E175" s="4"/>
      <x:c r="F175" s="4"/>
      <x:c r="G175" s="4"/>
      <x:c r="H175" s="4"/>
    </x:row>
    <x:row r="176" ht="38" customHeight="1">
      <x:c r="A176" s="4"/>
      <x:c r="B176" s="4"/>
      <x:c r="C176" s="4"/>
      <x:c r="D176" s="4"/>
      <x:c r="E176" s="4"/>
      <x:c r="F176" s="4"/>
      <x:c r="G176" s="4"/>
      <x:c r="H176" s="4"/>
    </x:row>
    <x:row r="177" ht="38" customHeight="1">
      <x:c r="A177" s="4"/>
      <x:c r="B177" s="4"/>
      <x:c r="C177" s="4"/>
      <x:c r="D177" s="4"/>
      <x:c r="E177" s="4"/>
      <x:c r="F177" s="4"/>
      <x:c r="G177" s="4"/>
      <x:c r="H177" s="4"/>
    </x:row>
    <x:row r="178" ht="38" customHeight="1">
      <x:c r="A178" s="4"/>
      <x:c r="B178" s="4"/>
      <x:c r="C178" s="4"/>
      <x:c r="D178" s="4"/>
      <x:c r="E178" s="4"/>
      <x:c r="F178" s="4"/>
      <x:c r="G178" s="4"/>
      <x:c r="H178" s="4"/>
    </x:row>
    <x:row r="179" ht="38" customHeight="1">
      <x:c r="A179" s="4"/>
      <x:c r="B179" s="4"/>
      <x:c r="C179" s="4"/>
      <x:c r="D179" s="4"/>
      <x:c r="E179" s="4"/>
      <x:c r="F179" s="4"/>
      <x:c r="G179" s="4"/>
      <x:c r="H179" s="4"/>
    </x:row>
    <x:row r="180" ht="38" customHeight="1">
      <x:c r="A180" s="4"/>
      <x:c r="B180" s="4"/>
      <x:c r="C180" s="4"/>
      <x:c r="D180" s="4"/>
      <x:c r="E180" s="4"/>
      <x:c r="F180" s="4"/>
      <x:c r="G180" s="4"/>
      <x:c r="H180" s="4"/>
    </x:row>
    <x:row r="181" ht="38" customHeight="1">
      <x:c r="A181" s="4"/>
      <x:c r="B181" s="4"/>
      <x:c r="C181" s="4"/>
      <x:c r="D181" s="4"/>
      <x:c r="E181" s="4"/>
      <x:c r="F181" s="4"/>
      <x:c r="G181" s="4"/>
      <x:c r="H181" s="4"/>
    </x:row>
    <x:row r="182" ht="38" customHeight="1">
      <x:c r="A182" s="4"/>
      <x:c r="B182" s="4"/>
      <x:c r="C182" s="4"/>
      <x:c r="D182" s="4"/>
      <x:c r="E182" s="4"/>
      <x:c r="F182" s="4"/>
      <x:c r="G182" s="4"/>
      <x:c r="H182" s="4"/>
    </x:row>
    <x:row r="183" ht="38" customHeight="1">
      <x:c r="A183" s="4"/>
      <x:c r="B183" s="4"/>
      <x:c r="C183" s="4"/>
      <x:c r="D183" s="4"/>
      <x:c r="E183" s="4"/>
      <x:c r="F183" s="4"/>
      <x:c r="G183" s="4"/>
      <x:c r="H183" s="4"/>
    </x:row>
    <x:row r="184" ht="38" customHeight="1">
      <x:c r="A184" s="4"/>
      <x:c r="B184" s="4"/>
      <x:c r="C184" s="4"/>
      <x:c r="D184" s="4"/>
      <x:c r="E184" s="4"/>
      <x:c r="F184" s="4"/>
      <x:c r="G184" s="4"/>
      <x:c r="H184" s="4"/>
    </x:row>
    <x:row r="185" ht="38" customHeight="1">
      <x:c r="A185" s="4"/>
      <x:c r="B185" s="4"/>
      <x:c r="C185" s="4"/>
      <x:c r="D185" s="4"/>
      <x:c r="E185" s="4"/>
      <x:c r="F185" s="4"/>
      <x:c r="G185" s="4"/>
      <x:c r="H185" s="4"/>
    </x:row>
    <x:row r="186" ht="38" customHeight="1">
      <x:c r="A186" s="4"/>
      <x:c r="B186" s="4"/>
      <x:c r="C186" s="4"/>
      <x:c r="D186" s="4"/>
      <x:c r="E186" s="4"/>
      <x:c r="F186" s="4"/>
      <x:c r="G186" s="4"/>
      <x:c r="H186" s="4"/>
    </x:row>
    <x:row r="187" ht="38" customHeight="1">
      <x:c r="A187" s="4"/>
      <x:c r="B187" s="4"/>
      <x:c r="C187" s="4"/>
      <x:c r="D187" s="4"/>
      <x:c r="E187" s="4"/>
      <x:c r="F187" s="4"/>
      <x:c r="G187" s="4"/>
      <x:c r="H187" s="4"/>
    </x:row>
    <x:row r="188" ht="38" customHeight="1">
      <x:c r="A188" s="4"/>
      <x:c r="B188" s="4"/>
      <x:c r="C188" s="4"/>
      <x:c r="D188" s="4"/>
      <x:c r="E188" s="4"/>
      <x:c r="F188" s="4"/>
      <x:c r="G188" s="4"/>
      <x:c r="H188" s="4"/>
    </x:row>
    <x:row r="189" ht="38" customHeight="1">
      <x:c r="A189" s="4"/>
      <x:c r="B189" s="4"/>
      <x:c r="C189" s="4"/>
      <x:c r="D189" s="4"/>
      <x:c r="E189" s="4"/>
      <x:c r="F189" s="4"/>
      <x:c r="G189" s="4"/>
      <x:c r="H189" s="4"/>
    </x:row>
    <x:row r="190" ht="38" customHeight="1">
      <x:c r="A190" s="4"/>
      <x:c r="B190" s="4"/>
      <x:c r="C190" s="4"/>
      <x:c r="D190" s="4"/>
      <x:c r="E190" s="4"/>
      <x:c r="F190" s="4"/>
      <x:c r="G190" s="4"/>
      <x:c r="H190" s="4"/>
    </x:row>
    <x:row r="191" ht="38" customHeight="1">
      <x:c r="A191" s="4"/>
      <x:c r="B191" s="4"/>
      <x:c r="C191" s="4"/>
      <x:c r="D191" s="4"/>
      <x:c r="E191" s="4"/>
      <x:c r="F191" s="4"/>
      <x:c r="G191" s="4"/>
      <x:c r="H191" s="4"/>
    </x:row>
    <x:row r="192" ht="38" customHeight="1">
      <x:c r="A192" s="4"/>
      <x:c r="B192" s="4"/>
      <x:c r="C192" s="4"/>
      <x:c r="D192" s="4"/>
      <x:c r="E192" s="4"/>
      <x:c r="F192" s="4"/>
      <x:c r="G192" s="4"/>
      <x:c r="H192" s="4"/>
    </x:row>
    <x:row r="193" ht="38" customHeight="1">
      <x:c r="A193" s="4"/>
      <x:c r="B193" s="4"/>
      <x:c r="C193" s="4"/>
      <x:c r="D193" s="4"/>
      <x:c r="E193" s="4"/>
      <x:c r="F193" s="4"/>
      <x:c r="G193" s="4"/>
      <x:c r="H193" s="4"/>
    </x:row>
    <x:row r="194" ht="38" customHeight="1">
      <x:c r="A194" s="4"/>
      <x:c r="B194" s="4"/>
      <x:c r="C194" s="4"/>
      <x:c r="D194" s="4"/>
      <x:c r="E194" s="4"/>
      <x:c r="F194" s="4"/>
      <x:c r="G194" s="4"/>
      <x:c r="H194" s="4"/>
    </x:row>
    <x:row r="195" ht="38" customHeight="1">
      <x:c r="A195" s="4"/>
      <x:c r="B195" s="4"/>
      <x:c r="C195" s="4"/>
      <x:c r="D195" s="4"/>
      <x:c r="E195" s="4"/>
      <x:c r="F195" s="4"/>
      <x:c r="G195" s="4"/>
      <x:c r="H195" s="4"/>
    </x:row>
    <x:row r="196" ht="38" customHeight="1">
      <x:c r="A196" s="4"/>
      <x:c r="B196" s="4"/>
      <x:c r="C196" s="4"/>
      <x:c r="D196" s="4"/>
      <x:c r="E196" s="4"/>
      <x:c r="F196" s="4"/>
      <x:c r="G196" s="4"/>
      <x:c r="H196" s="4"/>
    </x:row>
    <x:row r="197" ht="38" customHeight="1">
      <x:c r="A197" s="4"/>
      <x:c r="B197" s="4"/>
      <x:c r="C197" s="4"/>
      <x:c r="D197" s="4"/>
      <x:c r="E197" s="4"/>
      <x:c r="F197" s="4"/>
      <x:c r="G197" s="4"/>
      <x:c r="H197" s="4"/>
    </x:row>
    <x:row r="198" ht="38" customHeight="1">
      <x:c r="A198" s="4"/>
      <x:c r="B198" s="4"/>
      <x:c r="C198" s="4"/>
      <x:c r="D198" s="4"/>
      <x:c r="E198" s="4"/>
      <x:c r="F198" s="4"/>
      <x:c r="G198" s="4"/>
      <x:c r="H198" s="4"/>
    </x:row>
    <x:row r="199" ht="38" customHeight="1">
      <x:c r="A199" s="4"/>
      <x:c r="B199" s="4"/>
      <x:c r="C199" s="4"/>
      <x:c r="D199" s="4"/>
      <x:c r="E199" s="4"/>
      <x:c r="F199" s="4"/>
      <x:c r="G199" s="4"/>
      <x:c r="H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1">
    <x:dataValidation type="list" sqref="G99:G128">
      <x:formula1>"Not started,In progress,Blocked,Complete,Deferred"</x:formula1>
    </x:dataValidation>
  </x:dataValidations>
  <x:pageMargins left="0.7" right="0.7" top="0.75" bottom="0.75" header="0.3" footer="0.3"/>
</x:worksheet>
</file>

<file path=xl/worksheets/sheet6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5" hidden="0" customWidth="1"/>
    <x:col min="2" max="2" width="18" hidden="0" customWidth="1"/>
    <x:col min="3" max="3" width="18" hidden="0" customWidth="1"/>
    <x:col min="4" max="4" width="20" hidden="0" customWidth="1"/>
    <x:col min="5" max="5" width="18" hidden="0" customWidth="1"/>
    <x:col min="6" max="6" width="16" hidden="0" customWidth="1"/>
    <x:col min="7" max="7" width="16" hidden="0" customWidth="1"/>
    <x:col min="8" max="8" width="16" hidden="0" customWidth="1"/>
    <x:col min="9" max="9" width="30" hidden="0" customWidth="1"/>
    <x:col min="10" max="10" width="60" hidden="0" customWidth="1"/>
    <x:col min="11" max="11" width="12" hidden="0" customWidth="1"/>
    <x:col min="12" max="12" width="12" hidden="0" customWidth="1"/>
  </x:cols>
  <x:sheetData>
    <x:row r="1" ht="22" customHeight="1">
      <x:c r="A1" s="12" t="str">
        <x:v>HR DELIVERY  |  K8.06 | Benefits and outcome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Review whether the change is producing useful outcomes after the initial launch period.</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K8.06</x:v>
      </x:c>
      <x:c r="K5" s="24"/>
      <x:c r="L5" s="24"/>
    </x:row>
    <x:row r="6" ht="22" customHeight="1">
      <x:c r="A6" s="4"/>
      <x:c r="B6" s="4"/>
      <x:c r="C6" s="4"/>
      <x:c r="D6" s="4"/>
      <x:c r="E6" s="4"/>
      <x:c r="F6" s="4"/>
      <x:c r="G6" s="4"/>
      <x:c r="H6" s="4"/>
      <x:c r="I6" s="4"/>
      <x:c r="J6" s="4"/>
      <x:c r="K6" s="4"/>
      <x:c r="L6" s="4"/>
    </x:row>
    <x:row r="7" ht="22" customHeight="1">
      <x:c r="A7" s="30" t="str">
        <x:v>MANUAL GUIDE / 230    FORM / 231</x:v>
      </x:c>
      <x:c r="B7" s="30"/>
      <x:c r="C7" s="30"/>
      <x:c r="D7" s="30"/>
      <x:c r="E7" s="30"/>
      <x:c r="F7" s="30"/>
      <x:c r="G7" s="30" t="str">
        <x:v>LIVE WORKING TOOL</x:v>
      </x:c>
      <x:c r="H7" s="30"/>
      <x:c r="I7" s="30"/>
      <x:c r="J7" s="30"/>
      <x:c r="K7" s="30"/>
      <x:c r="L7" s="30"/>
    </x:row>
    <x:row r="8" ht="24" customHeight="1">
      <x:c r="A8" s="68" t="str">
        <x:f>IFERROR(HYPERLINK("#'K8.06 Outcome review'!A94","OPEN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Benefit and owner
What outcome is being reviewed?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Baseline
What comparable starting point is available?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Current evidence
What does the later cohort show?</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Other outcomes
What else should be considered?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Attribution limits
What prevents a simple causal claim?</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Value category
What financial claim is appropriate?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Decision
What should the organisation do next?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Future review
Who owns reassessment and when?</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outcome review that supports a reasoned operational decision.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No single favourable percentage establishes sustained change. Review the mechanism, costs, quality and people effects over time.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Compare current outcomes with the original purpose and benefit assumptions. Examine context, case mix, costs, quality and people effects. Distinguish a descriptive improvement from a causal attribution and a capacity equivalent from a cash saving. The review should lead to a decision about sustaining, improving, redirecting or stopping the approach.</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Restate the intended benefit, owner and measurement definition.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Check current evidence and comparability with the baseline.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Review adverse effects, subgroup differences and recurring costs.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Validate the benefit mechanism and any monetary claim with the relevant owner.</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the next action and retain the evidence for future review.</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COHORT MEASURES / compare definitions and context before interpreting change</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Period / wave</x:v>
      </x:c>
      <x:c r="B98" s="99" t="str">
        <x:v>Eligible cases</x:v>
      </x:c>
      <x:c r="C98" s="99" t="str">
        <x:v>Timely cases</x:v>
      </x:c>
      <x:c r="D98" s="99" t="str">
        <x:v>Quality-pass cases</x:v>
      </x:c>
      <x:c r="E98" s="99" t="str">
        <x:v>Repeat contacts</x:v>
      </x:c>
      <x:c r="F98" s="99" t="str">
        <x:v>Timely %</x:v>
      </x:c>
      <x:c r="G98" s="99" t="str">
        <x:v>Quality %</x:v>
      </x:c>
      <x:c r="H98" s="99" t="str">
        <x:v>Repeat %</x:v>
      </x:c>
      <x:c r="I98" s="99" t="str">
        <x:v>Input check</x:v>
      </x:c>
      <x:c r="J98" s="99" t="str">
        <x:v>Context / limits</x:v>
      </x:c>
      <x:c r="K98" s="4"/>
      <x:c r="L98" s="4"/>
    </x:row>
    <x:row r="99" ht="38" customHeight="1">
      <x:c r="A99" s="38"/>
      <x:c r="B99" s="38"/>
      <x:c r="C99" s="38"/>
      <x:c r="D99" s="38"/>
      <x:c r="E99" s="38"/>
      <x:c r="F99" s="112" t="str">
        <x:f>IF(COUNT(B99:E99)&lt;4,"",IF(AND(B99&gt;0,MIN(B99:E99)&gt;=0,MAX(C99:E99)&lt;=B99,MOD(B99,1)=0,MOD(C99,1)=0,MOD(D99,1)=0,MOD(E99,1)=0),C99/B99,""))</x:f>
      </x:c>
      <x:c r="G99" s="112" t="str">
        <x:f>IF(COUNT(B99:E99)&lt;4,"",IF(AND(B99&gt;0,MIN(B99:E99)&gt;=0,MAX(C99:E99)&lt;=B99,MOD(B99,1)=0,MOD(C99,1)=0,MOD(D99,1)=0,MOD(E99,1)=0),D99/B99,""))</x:f>
      </x:c>
      <x:c r="H99" s="112" t="str">
        <x:f>IF(COUNT(B99:E99)&lt;4,"",IF(AND(B99&gt;0,MIN(B99:E99)&gt;=0,MAX(C99:E99)&lt;=B99,MOD(B99,1)=0,MOD(C99,1)=0,MOD(D99,1)=0,MOD(E99,1)=0),E99/B99,""))</x:f>
      </x:c>
      <x:c r="I99" s="92" t="str">
        <x:f>IF(COUNTA(B99:E99)=0,"Not started",IF(COUNT(B99:E99)&lt;4,"Check counts / denominator",IF(AND(B99&gt;0,MIN(B99:E99)&gt;=0,MAX(C99:E99)&lt;=B99,MOD(B99,1)=0,MOD(C99,1)=0,MOD(D99,1)=0,MOD(E99,1)=0),"Review comparability","Check counts / denominator")))</x:f>
        <x:v>Not started</x:v>
      </x:c>
      <x:c r="J99" s="38"/>
      <x:c r="K99" s="4"/>
      <x:c r="L99" s="4"/>
    </x:row>
    <x:row r="100" ht="38" customHeight="1">
      <x:c r="A100" s="38"/>
      <x:c r="B100" s="38"/>
      <x:c r="C100" s="38"/>
      <x:c r="D100" s="38"/>
      <x:c r="E100" s="38"/>
      <x:c r="F100" s="112" t="str">
        <x:f>IF(COUNT(B100:E100)&lt;4,"",IF(AND(B100&gt;0,MIN(B100:E100)&gt;=0,MAX(C100:E100)&lt;=B100,MOD(B100,1)=0,MOD(C100,1)=0,MOD(D100,1)=0,MOD(E100,1)=0),C100/B100,""))</x:f>
      </x:c>
      <x:c r="G100" s="112" t="str">
        <x:f>IF(COUNT(B100:E100)&lt;4,"",IF(AND(B100&gt;0,MIN(B100:E100)&gt;=0,MAX(C100:E100)&lt;=B100,MOD(B100,1)=0,MOD(C100,1)=0,MOD(D100,1)=0,MOD(E100,1)=0),D100/B100,""))</x:f>
      </x:c>
      <x:c r="H100" s="112" t="str">
        <x:f>IF(COUNT(B100:E100)&lt;4,"",IF(AND(B100&gt;0,MIN(B100:E100)&gt;=0,MAX(C100:E100)&lt;=B100,MOD(B100,1)=0,MOD(C100,1)=0,MOD(D100,1)=0,MOD(E100,1)=0),E100/B100,""))</x:f>
      </x:c>
      <x:c r="I100" s="92" t="str">
        <x:f>IF(COUNTA(B100:E100)=0,"Not started",IF(COUNT(B100:E100)&lt;4,"Check counts / denominator",IF(AND(B100&gt;0,MIN(B100:E100)&gt;=0,MAX(C100:E100)&lt;=B100,MOD(B100,1)=0,MOD(C100,1)=0,MOD(D100,1)=0,MOD(E100,1)=0),"Review comparability","Check counts / denominator")))</x:f>
        <x:v>Not started</x:v>
      </x:c>
      <x:c r="J100" s="38"/>
      <x:c r="K100" s="4"/>
      <x:c r="L100" s="4"/>
    </x:row>
    <x:row r="101" ht="38" customHeight="1">
      <x:c r="A101" s="38"/>
      <x:c r="B101" s="38"/>
      <x:c r="C101" s="38"/>
      <x:c r="D101" s="38"/>
      <x:c r="E101" s="38"/>
      <x:c r="F101" s="112" t="str">
        <x:f>IF(COUNT(B101:E101)&lt;4,"",IF(AND(B101&gt;0,MIN(B101:E101)&gt;=0,MAX(C101:E101)&lt;=B101,MOD(B101,1)=0,MOD(C101,1)=0,MOD(D101,1)=0,MOD(E101,1)=0),C101/B101,""))</x:f>
      </x:c>
      <x:c r="G101" s="112" t="str">
        <x:f>IF(COUNT(B101:E101)&lt;4,"",IF(AND(B101&gt;0,MIN(B101:E101)&gt;=0,MAX(C101:E101)&lt;=B101,MOD(B101,1)=0,MOD(C101,1)=0,MOD(D101,1)=0,MOD(E101,1)=0),D101/B101,""))</x:f>
      </x:c>
      <x:c r="H101" s="112" t="str">
        <x:f>IF(COUNT(B101:E101)&lt;4,"",IF(AND(B101&gt;0,MIN(B101:E101)&gt;=0,MAX(C101:E101)&lt;=B101,MOD(B101,1)=0,MOD(C101,1)=0,MOD(D101,1)=0,MOD(E101,1)=0),E101/B101,""))</x:f>
      </x:c>
      <x:c r="I101" s="92" t="str">
        <x:f>IF(COUNTA(B101:E101)=0,"Not started",IF(COUNT(B101:E101)&lt;4,"Check counts / denominator",IF(AND(B101&gt;0,MIN(B101:E101)&gt;=0,MAX(C101:E101)&lt;=B101,MOD(B101,1)=0,MOD(C101,1)=0,MOD(D101,1)=0,MOD(E101,1)=0),"Review comparability","Check counts / denominator")))</x:f>
        <x:v>Not started</x:v>
      </x:c>
      <x:c r="J101" s="38"/>
    </x:row>
    <x:row r="102" ht="38" customHeight="1">
      <x:c r="A102" s="38"/>
      <x:c r="B102" s="38"/>
      <x:c r="C102" s="38"/>
      <x:c r="D102" s="38"/>
      <x:c r="E102" s="38"/>
      <x:c r="F102" s="112" t="str">
        <x:f>IF(COUNT(B102:E102)&lt;4,"",IF(AND(B102&gt;0,MIN(B102:E102)&gt;=0,MAX(C102:E102)&lt;=B102,MOD(B102,1)=0,MOD(C102,1)=0,MOD(D102,1)=0,MOD(E102,1)=0),C102/B102,""))</x:f>
      </x:c>
      <x:c r="G102" s="112" t="str">
        <x:f>IF(COUNT(B102:E102)&lt;4,"",IF(AND(B102&gt;0,MIN(B102:E102)&gt;=0,MAX(C102:E102)&lt;=B102,MOD(B102,1)=0,MOD(C102,1)=0,MOD(D102,1)=0,MOD(E102,1)=0),D102/B102,""))</x:f>
      </x:c>
      <x:c r="H102" s="112" t="str">
        <x:f>IF(COUNT(B102:E102)&lt;4,"",IF(AND(B102&gt;0,MIN(B102:E102)&gt;=0,MAX(C102:E102)&lt;=B102,MOD(B102,1)=0,MOD(C102,1)=0,MOD(D102,1)=0,MOD(E102,1)=0),E102/B102,""))</x:f>
      </x:c>
      <x:c r="I102" s="92" t="str">
        <x:f>IF(COUNTA(B102:E102)=0,"Not started",IF(COUNT(B102:E102)&lt;4,"Check counts / denominator",IF(AND(B102&gt;0,MIN(B102:E102)&gt;=0,MAX(C102:E102)&lt;=B102,MOD(B102,1)=0,MOD(C102,1)=0,MOD(D102,1)=0,MOD(E102,1)=0),"Review comparability","Check counts / denominator")))</x:f>
        <x:v>Not started</x:v>
      </x:c>
      <x:c r="J102" s="38"/>
    </x:row>
    <x:row r="103" ht="38" customHeight="1">
      <x:c r="A103" s="38"/>
      <x:c r="B103" s="38"/>
      <x:c r="C103" s="38"/>
      <x:c r="D103" s="38"/>
      <x:c r="E103" s="38"/>
      <x:c r="F103" s="112" t="str">
        <x:f>IF(COUNT(B103:E103)&lt;4,"",IF(AND(B103&gt;0,MIN(B103:E103)&gt;=0,MAX(C103:E103)&lt;=B103,MOD(B103,1)=0,MOD(C103,1)=0,MOD(D103,1)=0,MOD(E103,1)=0),C103/B103,""))</x:f>
      </x:c>
      <x:c r="G103" s="112" t="str">
        <x:f>IF(COUNT(B103:E103)&lt;4,"",IF(AND(B103&gt;0,MIN(B103:E103)&gt;=0,MAX(C103:E103)&lt;=B103,MOD(B103,1)=0,MOD(C103,1)=0,MOD(D103,1)=0,MOD(E103,1)=0),D103/B103,""))</x:f>
      </x:c>
      <x:c r="H103" s="112" t="str">
        <x:f>IF(COUNT(B103:E103)&lt;4,"",IF(AND(B103&gt;0,MIN(B103:E103)&gt;=0,MAX(C103:E103)&lt;=B103,MOD(B103,1)=0,MOD(C103,1)=0,MOD(D103,1)=0,MOD(E103,1)=0),E103/B103,""))</x:f>
      </x:c>
      <x:c r="I103" s="92" t="str">
        <x:f>IF(COUNTA(B103:E103)=0,"Not started",IF(COUNT(B103:E103)&lt;4,"Check counts / denominator",IF(AND(B103&gt;0,MIN(B103:E103)&gt;=0,MAX(C103:E103)&lt;=B103,MOD(B103,1)=0,MOD(C103,1)=0,MOD(D103,1)=0,MOD(E103,1)=0),"Review comparability","Check counts / denominator")))</x:f>
        <x:v>Not started</x:v>
      </x:c>
      <x:c r="J103" s="38"/>
    </x:row>
    <x:row r="104" ht="38" customHeight="1">
      <x:c r="A104" s="38"/>
      <x:c r="B104" s="38"/>
      <x:c r="C104" s="38"/>
      <x:c r="D104" s="38"/>
      <x:c r="E104" s="38"/>
      <x:c r="F104" s="112" t="str">
        <x:f>IF(COUNT(B104:E104)&lt;4,"",IF(AND(B104&gt;0,MIN(B104:E104)&gt;=0,MAX(C104:E104)&lt;=B104,MOD(B104,1)=0,MOD(C104,1)=0,MOD(D104,1)=0,MOD(E104,1)=0),C104/B104,""))</x:f>
      </x:c>
      <x:c r="G104" s="112" t="str">
        <x:f>IF(COUNT(B104:E104)&lt;4,"",IF(AND(B104&gt;0,MIN(B104:E104)&gt;=0,MAX(C104:E104)&lt;=B104,MOD(B104,1)=0,MOD(C104,1)=0,MOD(D104,1)=0,MOD(E104,1)=0),D104/B104,""))</x:f>
      </x:c>
      <x:c r="H104" s="112" t="str">
        <x:f>IF(COUNT(B104:E104)&lt;4,"",IF(AND(B104&gt;0,MIN(B104:E104)&gt;=0,MAX(C104:E104)&lt;=B104,MOD(B104,1)=0,MOD(C104,1)=0,MOD(D104,1)=0,MOD(E104,1)=0),E104/B104,""))</x:f>
      </x:c>
      <x:c r="I104" s="92" t="str">
        <x:f>IF(COUNTA(B104:E104)=0,"Not started",IF(COUNT(B104:E104)&lt;4,"Check counts / denominator",IF(AND(B104&gt;0,MIN(B104:E104)&gt;=0,MAX(C104:E104)&lt;=B104,MOD(B104,1)=0,MOD(C104,1)=0,MOD(D104,1)=0,MOD(E104,1)=0),"Review comparability","Check counts / denominator")))</x:f>
        <x:v>Not started</x:v>
      </x:c>
      <x:c r="J104" s="38"/>
    </x:row>
    <x:row r="105" ht="38" customHeight="1">
      <x:c r="A105" s="38"/>
      <x:c r="B105" s="38"/>
      <x:c r="C105" s="38"/>
      <x:c r="D105" s="38"/>
      <x:c r="E105" s="38"/>
      <x:c r="F105" s="112" t="str">
        <x:f>IF(COUNT(B105:E105)&lt;4,"",IF(AND(B105&gt;0,MIN(B105:E105)&gt;=0,MAX(C105:E105)&lt;=B105,MOD(B105,1)=0,MOD(C105,1)=0,MOD(D105,1)=0,MOD(E105,1)=0),C105/B105,""))</x:f>
      </x:c>
      <x:c r="G105" s="112" t="str">
        <x:f>IF(COUNT(B105:E105)&lt;4,"",IF(AND(B105&gt;0,MIN(B105:E105)&gt;=0,MAX(C105:E105)&lt;=B105,MOD(B105,1)=0,MOD(C105,1)=0,MOD(D105,1)=0,MOD(E105,1)=0),D105/B105,""))</x:f>
      </x:c>
      <x:c r="H105" s="112" t="str">
        <x:f>IF(COUNT(B105:E105)&lt;4,"",IF(AND(B105&gt;0,MIN(B105:E105)&gt;=0,MAX(C105:E105)&lt;=B105,MOD(B105,1)=0,MOD(C105,1)=0,MOD(D105,1)=0,MOD(E105,1)=0),E105/B105,""))</x:f>
      </x:c>
      <x:c r="I105" s="92" t="str">
        <x:f>IF(COUNTA(B105:E105)=0,"Not started",IF(COUNT(B105:E105)&lt;4,"Check counts / denominator",IF(AND(B105&gt;0,MIN(B105:E105)&gt;=0,MAX(C105:E105)&lt;=B105,MOD(B105,1)=0,MOD(C105,1)=0,MOD(D105,1)=0,MOD(E105,1)=0),"Review comparability","Check counts / denominator")))</x:f>
        <x:v>Not started</x:v>
      </x:c>
      <x:c r="J105" s="38"/>
    </x:row>
    <x:row r="106" ht="38" customHeight="1">
      <x:c r="A106" s="38"/>
      <x:c r="B106" s="38"/>
      <x:c r="C106" s="38"/>
      <x:c r="D106" s="38"/>
      <x:c r="E106" s="38"/>
      <x:c r="F106" s="112" t="str">
        <x:f>IF(COUNT(B106:E106)&lt;4,"",IF(AND(B106&gt;0,MIN(B106:E106)&gt;=0,MAX(C106:E106)&lt;=B106,MOD(B106,1)=0,MOD(C106,1)=0,MOD(D106,1)=0,MOD(E106,1)=0),C106/B106,""))</x:f>
      </x:c>
      <x:c r="G106" s="112" t="str">
        <x:f>IF(COUNT(B106:E106)&lt;4,"",IF(AND(B106&gt;0,MIN(B106:E106)&gt;=0,MAX(C106:E106)&lt;=B106,MOD(B106,1)=0,MOD(C106,1)=0,MOD(D106,1)=0,MOD(E106,1)=0),D106/B106,""))</x:f>
      </x:c>
      <x:c r="H106" s="112" t="str">
        <x:f>IF(COUNT(B106:E106)&lt;4,"",IF(AND(B106&gt;0,MIN(B106:E106)&gt;=0,MAX(C106:E106)&lt;=B106,MOD(B106,1)=0,MOD(C106,1)=0,MOD(D106,1)=0,MOD(E106,1)=0),E106/B106,""))</x:f>
      </x:c>
      <x:c r="I106" s="92" t="str">
        <x:f>IF(COUNTA(B106:E106)=0,"Not started",IF(COUNT(B106:E106)&lt;4,"Check counts / denominator",IF(AND(B106&gt;0,MIN(B106:E106)&gt;=0,MAX(C106:E106)&lt;=B106,MOD(B106,1)=0,MOD(C106,1)=0,MOD(D106,1)=0,MOD(E106,1)=0),"Review comparability","Check counts / denominator")))</x:f>
        <x:v>Not started</x:v>
      </x:c>
      <x:c r="J106" s="38"/>
    </x:row>
    <x:row r="107" ht="38" customHeight="1">
      <x:c r="A107" s="38"/>
      <x:c r="B107" s="38"/>
      <x:c r="C107" s="38"/>
      <x:c r="D107" s="38"/>
      <x:c r="E107" s="38"/>
      <x:c r="F107" s="112" t="str">
        <x:f>IF(COUNT(B107:E107)&lt;4,"",IF(AND(B107&gt;0,MIN(B107:E107)&gt;=0,MAX(C107:E107)&lt;=B107,MOD(B107,1)=0,MOD(C107,1)=0,MOD(D107,1)=0,MOD(E107,1)=0),C107/B107,""))</x:f>
      </x:c>
      <x:c r="G107" s="112" t="str">
        <x:f>IF(COUNT(B107:E107)&lt;4,"",IF(AND(B107&gt;0,MIN(B107:E107)&gt;=0,MAX(C107:E107)&lt;=B107,MOD(B107,1)=0,MOD(C107,1)=0,MOD(D107,1)=0,MOD(E107,1)=0),D107/B107,""))</x:f>
      </x:c>
      <x:c r="H107" s="112" t="str">
        <x:f>IF(COUNT(B107:E107)&lt;4,"",IF(AND(B107&gt;0,MIN(B107:E107)&gt;=0,MAX(C107:E107)&lt;=B107,MOD(B107,1)=0,MOD(C107,1)=0,MOD(D107,1)=0,MOD(E107,1)=0),E107/B107,""))</x:f>
      </x:c>
      <x:c r="I107" s="92" t="str">
        <x:f>IF(COUNTA(B107:E107)=0,"Not started",IF(COUNT(B107:E107)&lt;4,"Check counts / denominator",IF(AND(B107&gt;0,MIN(B107:E107)&gt;=0,MAX(C107:E107)&lt;=B107,MOD(B107,1)=0,MOD(C107,1)=0,MOD(D107,1)=0,MOD(E107,1)=0),"Review comparability","Check counts / denominator")))</x:f>
        <x:v>Not started</x:v>
      </x:c>
      <x:c r="J107" s="38"/>
    </x:row>
    <x:row r="108" ht="38" customHeight="1">
      <x:c r="A108" s="38"/>
      <x:c r="B108" s="38"/>
      <x:c r="C108" s="38"/>
      <x:c r="D108" s="38"/>
      <x:c r="E108" s="38"/>
      <x:c r="F108" s="112" t="str">
        <x:f>IF(COUNT(B108:E108)&lt;4,"",IF(AND(B108&gt;0,MIN(B108:E108)&gt;=0,MAX(C108:E108)&lt;=B108,MOD(B108,1)=0,MOD(C108,1)=0,MOD(D108,1)=0,MOD(E108,1)=0),C108/B108,""))</x:f>
      </x:c>
      <x:c r="G108" s="112" t="str">
        <x:f>IF(COUNT(B108:E108)&lt;4,"",IF(AND(B108&gt;0,MIN(B108:E108)&gt;=0,MAX(C108:E108)&lt;=B108,MOD(B108,1)=0,MOD(C108,1)=0,MOD(D108,1)=0,MOD(E108,1)=0),D108/B108,""))</x:f>
      </x:c>
      <x:c r="H108" s="112" t="str">
        <x:f>IF(COUNT(B108:E108)&lt;4,"",IF(AND(B108&gt;0,MIN(B108:E108)&gt;=0,MAX(C108:E108)&lt;=B108,MOD(B108,1)=0,MOD(C108,1)=0,MOD(D108,1)=0,MOD(E108,1)=0),E108/B108,""))</x:f>
      </x:c>
      <x:c r="I108" s="92" t="str">
        <x:f>IF(COUNTA(B108:E108)=0,"Not started",IF(COUNT(B108:E108)&lt;4,"Check counts / denominator",IF(AND(B108&gt;0,MIN(B108:E108)&gt;=0,MAX(C108:E108)&lt;=B108,MOD(B108,1)=0,MOD(C108,1)=0,MOD(D108,1)=0,MOD(E108,1)=0),"Review comparability","Check counts / denominator")))</x:f>
        <x:v>Not started</x:v>
      </x:c>
      <x:c r="J108" s="38"/>
    </x:row>
    <x:row r="109" ht="38" customHeight="1">
      <x:c r="A109" s="38"/>
      <x:c r="B109" s="38"/>
      <x:c r="C109" s="38"/>
      <x:c r="D109" s="38"/>
      <x:c r="E109" s="38"/>
      <x:c r="F109" s="112" t="str">
        <x:f>IF(COUNT(B109:E109)&lt;4,"",IF(AND(B109&gt;0,MIN(B109:E109)&gt;=0,MAX(C109:E109)&lt;=B109,MOD(B109,1)=0,MOD(C109,1)=0,MOD(D109,1)=0,MOD(E109,1)=0),C109/B109,""))</x:f>
      </x:c>
      <x:c r="G109" s="112" t="str">
        <x:f>IF(COUNT(B109:E109)&lt;4,"",IF(AND(B109&gt;0,MIN(B109:E109)&gt;=0,MAX(C109:E109)&lt;=B109,MOD(B109,1)=0,MOD(C109,1)=0,MOD(D109,1)=0,MOD(E109,1)=0),D109/B109,""))</x:f>
      </x:c>
      <x:c r="H109" s="112" t="str">
        <x:f>IF(COUNT(B109:E109)&lt;4,"",IF(AND(B109&gt;0,MIN(B109:E109)&gt;=0,MAX(C109:E109)&lt;=B109,MOD(B109,1)=0,MOD(C109,1)=0,MOD(D109,1)=0,MOD(E109,1)=0),E109/B109,""))</x:f>
      </x:c>
      <x:c r="I109" s="92" t="str">
        <x:f>IF(COUNTA(B109:E109)=0,"Not started",IF(COUNT(B109:E109)&lt;4,"Check counts / denominator",IF(AND(B109&gt;0,MIN(B109:E109)&gt;=0,MAX(C109:E109)&lt;=B109,MOD(B109,1)=0,MOD(C109,1)=0,MOD(D109,1)=0,MOD(E109,1)=0),"Review comparability","Check counts / denominator")))</x:f>
        <x:v>Not started</x:v>
      </x:c>
      <x:c r="J109" s="38"/>
    </x:row>
    <x:row r="110" ht="38" customHeight="1">
      <x:c r="A110" s="38"/>
      <x:c r="B110" s="38"/>
      <x:c r="C110" s="38"/>
      <x:c r="D110" s="38"/>
      <x:c r="E110" s="38"/>
      <x:c r="F110" s="112" t="str">
        <x:f>IF(COUNT(B110:E110)&lt;4,"",IF(AND(B110&gt;0,MIN(B110:E110)&gt;=0,MAX(C110:E110)&lt;=B110,MOD(B110,1)=0,MOD(C110,1)=0,MOD(D110,1)=0,MOD(E110,1)=0),C110/B110,""))</x:f>
      </x:c>
      <x:c r="G110" s="112" t="str">
        <x:f>IF(COUNT(B110:E110)&lt;4,"",IF(AND(B110&gt;0,MIN(B110:E110)&gt;=0,MAX(C110:E110)&lt;=B110,MOD(B110,1)=0,MOD(C110,1)=0,MOD(D110,1)=0,MOD(E110,1)=0),D110/B110,""))</x:f>
      </x:c>
      <x:c r="H110" s="112" t="str">
        <x:f>IF(COUNT(B110:E110)&lt;4,"",IF(AND(B110&gt;0,MIN(B110:E110)&gt;=0,MAX(C110:E110)&lt;=B110,MOD(B110,1)=0,MOD(C110,1)=0,MOD(D110,1)=0,MOD(E110,1)=0),E110/B110,""))</x:f>
      </x:c>
      <x:c r="I110" s="92" t="str">
        <x:f>IF(COUNTA(B110:E110)=0,"Not started",IF(COUNT(B110:E110)&lt;4,"Check counts / denominator",IF(AND(B110&gt;0,MIN(B110:E110)&gt;=0,MAX(C110:E110)&lt;=B110,MOD(B110,1)=0,MOD(C110,1)=0,MOD(D110,1)=0,MOD(E110,1)=0),"Review comparability","Check counts / denominator")))</x:f>
        <x:v>Not started</x:v>
      </x:c>
      <x:c r="J110" s="38"/>
    </x:row>
    <x:row r="111" ht="38" customHeight="1">
      <x:c r="A111" s="38"/>
      <x:c r="B111" s="38"/>
      <x:c r="C111" s="38"/>
      <x:c r="D111" s="38"/>
      <x:c r="E111" s="38"/>
      <x:c r="F111" s="112" t="str">
        <x:f>IF(COUNT(B111:E111)&lt;4,"",IF(AND(B111&gt;0,MIN(B111:E111)&gt;=0,MAX(C111:E111)&lt;=B111,MOD(B111,1)=0,MOD(C111,1)=0,MOD(D111,1)=0,MOD(E111,1)=0),C111/B111,""))</x:f>
      </x:c>
      <x:c r="G111" s="112" t="str">
        <x:f>IF(COUNT(B111:E111)&lt;4,"",IF(AND(B111&gt;0,MIN(B111:E111)&gt;=0,MAX(C111:E111)&lt;=B111,MOD(B111,1)=0,MOD(C111,1)=0,MOD(D111,1)=0,MOD(E111,1)=0),D111/B111,""))</x:f>
      </x:c>
      <x:c r="H111" s="112" t="str">
        <x:f>IF(COUNT(B111:E111)&lt;4,"",IF(AND(B111&gt;0,MIN(B111:E111)&gt;=0,MAX(C111:E111)&lt;=B111,MOD(B111,1)=0,MOD(C111,1)=0,MOD(D111,1)=0,MOD(E111,1)=0),E111/B111,""))</x:f>
      </x:c>
      <x:c r="I111" s="92" t="str">
        <x:f>IF(COUNTA(B111:E111)=0,"Not started",IF(COUNT(B111:E111)&lt;4,"Check counts / denominator",IF(AND(B111&gt;0,MIN(B111:E111)&gt;=0,MAX(C111:E111)&lt;=B111,MOD(B111,1)=0,MOD(C111,1)=0,MOD(D111,1)=0,MOD(E111,1)=0),"Review comparability","Check counts / denominator")))</x:f>
        <x:v>Not started</x:v>
      </x:c>
      <x:c r="J111" s="38"/>
    </x:row>
    <x:row r="112" ht="38" customHeight="1">
      <x:c r="A112" s="38"/>
      <x:c r="B112" s="38"/>
      <x:c r="C112" s="38"/>
      <x:c r="D112" s="38"/>
      <x:c r="E112" s="38"/>
      <x:c r="F112" s="112" t="str">
        <x:f>IF(COUNT(B112:E112)&lt;4,"",IF(AND(B112&gt;0,MIN(B112:E112)&gt;=0,MAX(C112:E112)&lt;=B112,MOD(B112,1)=0,MOD(C112,1)=0,MOD(D112,1)=0,MOD(E112,1)=0),C112/B112,""))</x:f>
      </x:c>
      <x:c r="G112" s="112" t="str">
        <x:f>IF(COUNT(B112:E112)&lt;4,"",IF(AND(B112&gt;0,MIN(B112:E112)&gt;=0,MAX(C112:E112)&lt;=B112,MOD(B112,1)=0,MOD(C112,1)=0,MOD(D112,1)=0,MOD(E112,1)=0),D112/B112,""))</x:f>
      </x:c>
      <x:c r="H112" s="112" t="str">
        <x:f>IF(COUNT(B112:E112)&lt;4,"",IF(AND(B112&gt;0,MIN(B112:E112)&gt;=0,MAX(C112:E112)&lt;=B112,MOD(B112,1)=0,MOD(C112,1)=0,MOD(D112,1)=0,MOD(E112,1)=0),E112/B112,""))</x:f>
      </x:c>
      <x:c r="I112" s="92" t="str">
        <x:f>IF(COUNTA(B112:E112)=0,"Not started",IF(COUNT(B112:E112)&lt;4,"Check counts / denominator",IF(AND(B112&gt;0,MIN(B112:E112)&gt;=0,MAX(C112:E112)&lt;=B112,MOD(B112,1)=0,MOD(C112,1)=0,MOD(D112,1)=0,MOD(E112,1)=0),"Review comparability","Check counts / denominator")))</x:f>
        <x:v>Not started</x:v>
      </x:c>
      <x:c r="J112" s="38"/>
    </x:row>
    <x:row r="113" ht="38" customHeight="1">
      <x:c r="A113" s="38"/>
      <x:c r="B113" s="38"/>
      <x:c r="C113" s="38"/>
      <x:c r="D113" s="38"/>
      <x:c r="E113" s="38"/>
      <x:c r="F113" s="112" t="str">
        <x:f>IF(COUNT(B113:E113)&lt;4,"",IF(AND(B113&gt;0,MIN(B113:E113)&gt;=0,MAX(C113:E113)&lt;=B113,MOD(B113,1)=0,MOD(C113,1)=0,MOD(D113,1)=0,MOD(E113,1)=0),C113/B113,""))</x:f>
      </x:c>
      <x:c r="G113" s="112" t="str">
        <x:f>IF(COUNT(B113:E113)&lt;4,"",IF(AND(B113&gt;0,MIN(B113:E113)&gt;=0,MAX(C113:E113)&lt;=B113,MOD(B113,1)=0,MOD(C113,1)=0,MOD(D113,1)=0,MOD(E113,1)=0),D113/B113,""))</x:f>
      </x:c>
      <x:c r="H113" s="112" t="str">
        <x:f>IF(COUNT(B113:E113)&lt;4,"",IF(AND(B113&gt;0,MIN(B113:E113)&gt;=0,MAX(C113:E113)&lt;=B113,MOD(B113,1)=0,MOD(C113,1)=0,MOD(D113,1)=0,MOD(E113,1)=0),E113/B113,""))</x:f>
      </x:c>
      <x:c r="I113" s="92" t="str">
        <x:f>IF(COUNTA(B113:E113)=0,"Not started",IF(COUNT(B113:E113)&lt;4,"Check counts / denominator",IF(AND(B113&gt;0,MIN(B113:E113)&gt;=0,MAX(C113:E113)&lt;=B113,MOD(B113,1)=0,MOD(C113,1)=0,MOD(D113,1)=0,MOD(E113,1)=0),"Review comparability","Check counts / denominator")))</x:f>
        <x:v>Not started</x:v>
      </x:c>
      <x:c r="J113" s="38"/>
    </x:row>
    <x:row r="114" ht="38" customHeight="1">
      <x:c r="A114" s="38"/>
      <x:c r="B114" s="38"/>
      <x:c r="C114" s="38"/>
      <x:c r="D114" s="38"/>
      <x:c r="E114" s="38"/>
      <x:c r="F114" s="112" t="str">
        <x:f>IF(COUNT(B114:E114)&lt;4,"",IF(AND(B114&gt;0,MIN(B114:E114)&gt;=0,MAX(C114:E114)&lt;=B114,MOD(B114,1)=0,MOD(C114,1)=0,MOD(D114,1)=0,MOD(E114,1)=0),C114/B114,""))</x:f>
      </x:c>
      <x:c r="G114" s="112" t="str">
        <x:f>IF(COUNT(B114:E114)&lt;4,"",IF(AND(B114&gt;0,MIN(B114:E114)&gt;=0,MAX(C114:E114)&lt;=B114,MOD(B114,1)=0,MOD(C114,1)=0,MOD(D114,1)=0,MOD(E114,1)=0),D114/B114,""))</x:f>
      </x:c>
      <x:c r="H114" s="112" t="str">
        <x:f>IF(COUNT(B114:E114)&lt;4,"",IF(AND(B114&gt;0,MIN(B114:E114)&gt;=0,MAX(C114:E114)&lt;=B114,MOD(B114,1)=0,MOD(C114,1)=0,MOD(D114,1)=0,MOD(E114,1)=0),E114/B114,""))</x:f>
      </x:c>
      <x:c r="I114" s="92" t="str">
        <x:f>IF(COUNTA(B114:E114)=0,"Not started",IF(COUNT(B114:E114)&lt;4,"Check counts / denominator",IF(AND(B114&gt;0,MIN(B114:E114)&gt;=0,MAX(C114:E114)&lt;=B114,MOD(B114,1)=0,MOD(C114,1)=0,MOD(D114,1)=0,MOD(E114,1)=0),"Review comparability","Check counts / denominator")))</x:f>
        <x:v>Not started</x:v>
      </x:c>
      <x:c r="J114" s="38"/>
    </x:row>
    <x:row r="115" ht="38" customHeight="1">
      <x:c r="A115" s="38"/>
      <x:c r="B115" s="38"/>
      <x:c r="C115" s="38"/>
      <x:c r="D115" s="38"/>
      <x:c r="E115" s="38"/>
      <x:c r="F115" s="112" t="str">
        <x:f>IF(COUNT(B115:E115)&lt;4,"",IF(AND(B115&gt;0,MIN(B115:E115)&gt;=0,MAX(C115:E115)&lt;=B115,MOD(B115,1)=0,MOD(C115,1)=0,MOD(D115,1)=0,MOD(E115,1)=0),C115/B115,""))</x:f>
      </x:c>
      <x:c r="G115" s="112" t="str">
        <x:f>IF(COUNT(B115:E115)&lt;4,"",IF(AND(B115&gt;0,MIN(B115:E115)&gt;=0,MAX(C115:E115)&lt;=B115,MOD(B115,1)=0,MOD(C115,1)=0,MOD(D115,1)=0,MOD(E115,1)=0),D115/B115,""))</x:f>
      </x:c>
      <x:c r="H115" s="112" t="str">
        <x:f>IF(COUNT(B115:E115)&lt;4,"",IF(AND(B115&gt;0,MIN(B115:E115)&gt;=0,MAX(C115:E115)&lt;=B115,MOD(B115,1)=0,MOD(C115,1)=0,MOD(D115,1)=0,MOD(E115,1)=0),E115/B115,""))</x:f>
      </x:c>
      <x:c r="I115" s="92" t="str">
        <x:f>IF(COUNTA(B115:E115)=0,"Not started",IF(COUNT(B115:E115)&lt;4,"Check counts / denominator",IF(AND(B115&gt;0,MIN(B115:E115)&gt;=0,MAX(C115:E115)&lt;=B115,MOD(B115,1)=0,MOD(C115,1)=0,MOD(D115,1)=0,MOD(E115,1)=0),"Review comparability","Check counts / denominator")))</x:f>
        <x:v>Not started</x:v>
      </x:c>
      <x:c r="J115" s="38"/>
    </x:row>
    <x:row r="116" ht="38" customHeight="1">
      <x:c r="A116" s="38"/>
      <x:c r="B116" s="38"/>
      <x:c r="C116" s="38"/>
      <x:c r="D116" s="38"/>
      <x:c r="E116" s="38"/>
      <x:c r="F116" s="112" t="str">
        <x:f>IF(COUNT(B116:E116)&lt;4,"",IF(AND(B116&gt;0,MIN(B116:E116)&gt;=0,MAX(C116:E116)&lt;=B116,MOD(B116,1)=0,MOD(C116,1)=0,MOD(D116,1)=0,MOD(E116,1)=0),C116/B116,""))</x:f>
      </x:c>
      <x:c r="G116" s="112" t="str">
        <x:f>IF(COUNT(B116:E116)&lt;4,"",IF(AND(B116&gt;0,MIN(B116:E116)&gt;=0,MAX(C116:E116)&lt;=B116,MOD(B116,1)=0,MOD(C116,1)=0,MOD(D116,1)=0,MOD(E116,1)=0),D116/B116,""))</x:f>
      </x:c>
      <x:c r="H116" s="112" t="str">
        <x:f>IF(COUNT(B116:E116)&lt;4,"",IF(AND(B116&gt;0,MIN(B116:E116)&gt;=0,MAX(C116:E116)&lt;=B116,MOD(B116,1)=0,MOD(C116,1)=0,MOD(D116,1)=0,MOD(E116,1)=0),E116/B116,""))</x:f>
      </x:c>
      <x:c r="I116" s="92" t="str">
        <x:f>IF(COUNTA(B116:E116)=0,"Not started",IF(COUNT(B116:E116)&lt;4,"Check counts / denominator",IF(AND(B116&gt;0,MIN(B116:E116)&gt;=0,MAX(C116:E116)&lt;=B116,MOD(B116,1)=0,MOD(C116,1)=0,MOD(D116,1)=0,MOD(E116,1)=0),"Review comparability","Check counts / denominator")))</x:f>
        <x:v>Not started</x:v>
      </x:c>
      <x:c r="J116" s="38"/>
    </x:row>
    <x:row r="117" ht="38" customHeight="1">
      <x:c r="A117" s="38"/>
      <x:c r="B117" s="38"/>
      <x:c r="C117" s="38"/>
      <x:c r="D117" s="38"/>
      <x:c r="E117" s="38"/>
      <x:c r="F117" s="112" t="str">
        <x:f>IF(COUNT(B117:E117)&lt;4,"",IF(AND(B117&gt;0,MIN(B117:E117)&gt;=0,MAX(C117:E117)&lt;=B117,MOD(B117,1)=0,MOD(C117,1)=0,MOD(D117,1)=0,MOD(E117,1)=0),C117/B117,""))</x:f>
      </x:c>
      <x:c r="G117" s="112" t="str">
        <x:f>IF(COUNT(B117:E117)&lt;4,"",IF(AND(B117&gt;0,MIN(B117:E117)&gt;=0,MAX(C117:E117)&lt;=B117,MOD(B117,1)=0,MOD(C117,1)=0,MOD(D117,1)=0,MOD(E117,1)=0),D117/B117,""))</x:f>
      </x:c>
      <x:c r="H117" s="112" t="str">
        <x:f>IF(COUNT(B117:E117)&lt;4,"",IF(AND(B117&gt;0,MIN(B117:E117)&gt;=0,MAX(C117:E117)&lt;=B117,MOD(B117,1)=0,MOD(C117,1)=0,MOD(D117,1)=0,MOD(E117,1)=0),E117/B117,""))</x:f>
      </x:c>
      <x:c r="I117" s="92" t="str">
        <x:f>IF(COUNTA(B117:E117)=0,"Not started",IF(COUNT(B117:E117)&lt;4,"Check counts / denominator",IF(AND(B117&gt;0,MIN(B117:E117)&gt;=0,MAX(C117:E117)&lt;=B117,MOD(B117,1)=0,MOD(C117,1)=0,MOD(D117,1)=0,MOD(E117,1)=0),"Review comparability","Check counts / denominator")))</x:f>
        <x:v>Not started</x:v>
      </x:c>
      <x:c r="J117" s="38"/>
    </x:row>
    <x:row r="118" ht="38" customHeight="1">
      <x:c r="A118" s="38"/>
      <x:c r="B118" s="38"/>
      <x:c r="C118" s="38"/>
      <x:c r="D118" s="38"/>
      <x:c r="E118" s="38"/>
      <x:c r="F118" s="112" t="str">
        <x:f>IF(COUNT(B118:E118)&lt;4,"",IF(AND(B118&gt;0,MIN(B118:E118)&gt;=0,MAX(C118:E118)&lt;=B118,MOD(B118,1)=0,MOD(C118,1)=0,MOD(D118,1)=0,MOD(E118,1)=0),C118/B118,""))</x:f>
      </x:c>
      <x:c r="G118" s="112" t="str">
        <x:f>IF(COUNT(B118:E118)&lt;4,"",IF(AND(B118&gt;0,MIN(B118:E118)&gt;=0,MAX(C118:E118)&lt;=B118,MOD(B118,1)=0,MOD(C118,1)=0,MOD(D118,1)=0,MOD(E118,1)=0),D118/B118,""))</x:f>
      </x:c>
      <x:c r="H118" s="112" t="str">
        <x:f>IF(COUNT(B118:E118)&lt;4,"",IF(AND(B118&gt;0,MIN(B118:E118)&gt;=0,MAX(C118:E118)&lt;=B118,MOD(B118,1)=0,MOD(C118,1)=0,MOD(D118,1)=0,MOD(E118,1)=0),E118/B118,""))</x:f>
      </x:c>
      <x:c r="I118" s="92" t="str">
        <x:f>IF(COUNTA(B118:E118)=0,"Not started",IF(COUNT(B118:E118)&lt;4,"Check counts / denominator",IF(AND(B118&gt;0,MIN(B118:E118)&gt;=0,MAX(C118:E118)&lt;=B118,MOD(B118,1)=0,MOD(C118,1)=0,MOD(D118,1)=0,MOD(E118,1)=0),"Review comparability","Check counts / denominator")))</x:f>
        <x:v>Not started</x:v>
      </x:c>
      <x:c r="J118" s="38"/>
    </x:row>
    <x:row r="119" ht="38" customHeight="1">
      <x:c r="A119" s="38"/>
      <x:c r="B119" s="38"/>
      <x:c r="C119" s="38"/>
      <x:c r="D119" s="38"/>
      <x:c r="E119" s="38"/>
      <x:c r="F119" s="112" t="str">
        <x:f>IF(COUNT(B119:E119)&lt;4,"",IF(AND(B119&gt;0,MIN(B119:E119)&gt;=0,MAX(C119:E119)&lt;=B119,MOD(B119,1)=0,MOD(C119,1)=0,MOD(D119,1)=0,MOD(E119,1)=0),C119/B119,""))</x:f>
      </x:c>
      <x:c r="G119" s="112" t="str">
        <x:f>IF(COUNT(B119:E119)&lt;4,"",IF(AND(B119&gt;0,MIN(B119:E119)&gt;=0,MAX(C119:E119)&lt;=B119,MOD(B119,1)=0,MOD(C119,1)=0,MOD(D119,1)=0,MOD(E119,1)=0),D119/B119,""))</x:f>
      </x:c>
      <x:c r="H119" s="112" t="str">
        <x:f>IF(COUNT(B119:E119)&lt;4,"",IF(AND(B119&gt;0,MIN(B119:E119)&gt;=0,MAX(C119:E119)&lt;=B119,MOD(B119,1)=0,MOD(C119,1)=0,MOD(D119,1)=0,MOD(E119,1)=0),E119/B119,""))</x:f>
      </x:c>
      <x:c r="I119" s="92" t="str">
        <x:f>IF(COUNTA(B119:E119)=0,"Not started",IF(COUNT(B119:E119)&lt;4,"Check counts / denominator",IF(AND(B119&gt;0,MIN(B119:E119)&gt;=0,MAX(C119:E119)&lt;=B119,MOD(B119,1)=0,MOD(C119,1)=0,MOD(D119,1)=0,MOD(E119,1)=0),"Review comparability","Check counts / denominator")))</x:f>
        <x:v>Not started</x:v>
      </x:c>
      <x:c r="J119" s="38"/>
    </x:row>
    <x:row r="120" ht="38" customHeight="1">
      <x:c r="A120" s="38"/>
      <x:c r="B120" s="38"/>
      <x:c r="C120" s="38"/>
      <x:c r="D120" s="38"/>
      <x:c r="E120" s="38"/>
      <x:c r="F120" s="112" t="str">
        <x:f>IF(COUNT(B120:E120)&lt;4,"",IF(AND(B120&gt;0,MIN(B120:E120)&gt;=0,MAX(C120:E120)&lt;=B120,MOD(B120,1)=0,MOD(C120,1)=0,MOD(D120,1)=0,MOD(E120,1)=0),C120/B120,""))</x:f>
      </x:c>
      <x:c r="G120" s="112" t="str">
        <x:f>IF(COUNT(B120:E120)&lt;4,"",IF(AND(B120&gt;0,MIN(B120:E120)&gt;=0,MAX(C120:E120)&lt;=B120,MOD(B120,1)=0,MOD(C120,1)=0,MOD(D120,1)=0,MOD(E120,1)=0),D120/B120,""))</x:f>
      </x:c>
      <x:c r="H120" s="112" t="str">
        <x:f>IF(COUNT(B120:E120)&lt;4,"",IF(AND(B120&gt;0,MIN(B120:E120)&gt;=0,MAX(C120:E120)&lt;=B120,MOD(B120,1)=0,MOD(C120,1)=0,MOD(D120,1)=0,MOD(E120,1)=0),E120/B120,""))</x:f>
      </x:c>
      <x:c r="I120" s="92" t="str">
        <x:f>IF(COUNTA(B120:E120)=0,"Not started",IF(COUNT(B120:E120)&lt;4,"Check counts / denominator",IF(AND(B120&gt;0,MIN(B120:E120)&gt;=0,MAX(C120:E120)&lt;=B120,MOD(B120,1)=0,MOD(C120,1)=0,MOD(D120,1)=0,MOD(E120,1)=0),"Review comparability","Check counts / denominator")))</x:f>
        <x:v>Not started</x:v>
      </x:c>
      <x:c r="J120" s="38"/>
    </x:row>
    <x:row r="121" ht="38" customHeight="1">
      <x:c r="A121" s="38"/>
      <x:c r="B121" s="38"/>
      <x:c r="C121" s="38"/>
      <x:c r="D121" s="38"/>
      <x:c r="E121" s="38"/>
      <x:c r="F121" s="112" t="str">
        <x:f>IF(COUNT(B121:E121)&lt;4,"",IF(AND(B121&gt;0,MIN(B121:E121)&gt;=0,MAX(C121:E121)&lt;=B121,MOD(B121,1)=0,MOD(C121,1)=0,MOD(D121,1)=0,MOD(E121,1)=0),C121/B121,""))</x:f>
      </x:c>
      <x:c r="G121" s="112" t="str">
        <x:f>IF(COUNT(B121:E121)&lt;4,"",IF(AND(B121&gt;0,MIN(B121:E121)&gt;=0,MAX(C121:E121)&lt;=B121,MOD(B121,1)=0,MOD(C121,1)=0,MOD(D121,1)=0,MOD(E121,1)=0),D121/B121,""))</x:f>
      </x:c>
      <x:c r="H121" s="112" t="str">
        <x:f>IF(COUNT(B121:E121)&lt;4,"",IF(AND(B121&gt;0,MIN(B121:E121)&gt;=0,MAX(C121:E121)&lt;=B121,MOD(B121,1)=0,MOD(C121,1)=0,MOD(D121,1)=0,MOD(E121,1)=0),E121/B121,""))</x:f>
      </x:c>
      <x:c r="I121" s="92" t="str">
        <x:f>IF(COUNTA(B121:E121)=0,"Not started",IF(COUNT(B121:E121)&lt;4,"Check counts / denominator",IF(AND(B121&gt;0,MIN(B121:E121)&gt;=0,MAX(C121:E121)&lt;=B121,MOD(B121,1)=0,MOD(C121,1)=0,MOD(D121,1)=0,MOD(E121,1)=0),"Review comparability","Check counts / denominator")))</x:f>
        <x:v>Not started</x:v>
      </x:c>
      <x:c r="J121" s="38"/>
    </x:row>
    <x:row r="122" ht="38" customHeight="1">
      <x:c r="A122" s="38"/>
      <x:c r="B122" s="38"/>
      <x:c r="C122" s="38"/>
      <x:c r="D122" s="38"/>
      <x:c r="E122" s="38"/>
      <x:c r="F122" s="112" t="str">
        <x:f>IF(COUNT(B122:E122)&lt;4,"",IF(AND(B122&gt;0,MIN(B122:E122)&gt;=0,MAX(C122:E122)&lt;=B122,MOD(B122,1)=0,MOD(C122,1)=0,MOD(D122,1)=0,MOD(E122,1)=0),C122/B122,""))</x:f>
      </x:c>
      <x:c r="G122" s="112" t="str">
        <x:f>IF(COUNT(B122:E122)&lt;4,"",IF(AND(B122&gt;0,MIN(B122:E122)&gt;=0,MAX(C122:E122)&lt;=B122,MOD(B122,1)=0,MOD(C122,1)=0,MOD(D122,1)=0,MOD(E122,1)=0),D122/B122,""))</x:f>
      </x:c>
      <x:c r="H122" s="112" t="str">
        <x:f>IF(COUNT(B122:E122)&lt;4,"",IF(AND(B122&gt;0,MIN(B122:E122)&gt;=0,MAX(C122:E122)&lt;=B122,MOD(B122,1)=0,MOD(C122,1)=0,MOD(D122,1)=0,MOD(E122,1)=0),E122/B122,""))</x:f>
      </x:c>
      <x:c r="I122" s="92" t="str">
        <x:f>IF(COUNTA(B122:E122)=0,"Not started",IF(COUNT(B122:E122)&lt;4,"Check counts / denominator",IF(AND(B122&gt;0,MIN(B122:E122)&gt;=0,MAX(C122:E122)&lt;=B122,MOD(B122,1)=0,MOD(C122,1)=0,MOD(D122,1)=0,MOD(E122,1)=0),"Review comparability","Check counts / denominator")))</x:f>
        <x:v>Not started</x:v>
      </x:c>
      <x:c r="J122" s="38"/>
    </x:row>
    <x:row r="123" ht="38" customHeight="1">
      <x:c r="A123" s="4"/>
      <x:c r="B123" s="4"/>
      <x:c r="C123" s="4"/>
      <x:c r="D123" s="4"/>
      <x:c r="E123" s="4"/>
      <x:c r="F123" s="4"/>
      <x:c r="G123" s="4"/>
      <x:c r="H123" s="4"/>
      <x:c r="I123" s="4"/>
      <x:c r="J123" s="4"/>
    </x:row>
    <x:row r="124" ht="38" customHeight="1">
      <x:c r="A124" s="4"/>
      <x:c r="B124" s="4"/>
      <x:c r="C124" s="4"/>
      <x:c r="D124" s="4"/>
      <x:c r="E124" s="4"/>
      <x:c r="F124" s="4"/>
      <x:c r="G124" s="4"/>
      <x:c r="H124" s="4"/>
      <x:c r="I124" s="4"/>
      <x:c r="J124" s="4"/>
    </x:row>
    <x:row r="125" ht="38" customHeight="1">
      <x:c r="A125" s="4"/>
      <x:c r="B125" s="4"/>
      <x:c r="C125" s="4"/>
      <x:c r="D125" s="4"/>
      <x:c r="E125" s="4"/>
      <x:c r="F125" s="4"/>
      <x:c r="G125" s="4"/>
      <x:c r="H125" s="4"/>
      <x:c r="I125" s="4"/>
      <x:c r="J125" s="4"/>
    </x:row>
    <x:row r="126" ht="38" customHeight="1">
      <x:c r="A126" s="4"/>
      <x:c r="B126" s="4"/>
      <x:c r="C126" s="4"/>
      <x:c r="D126" s="4"/>
      <x:c r="E126" s="4"/>
      <x:c r="F126" s="4"/>
      <x:c r="G126" s="4"/>
      <x:c r="H126" s="4"/>
      <x:c r="I126" s="4"/>
      <x:c r="J126" s="4"/>
    </x:row>
    <x:row r="127" ht="38" customHeight="1">
      <x:c r="A127" s="4"/>
      <x:c r="B127" s="4"/>
      <x:c r="C127" s="4"/>
      <x:c r="D127" s="4"/>
      <x:c r="E127" s="4"/>
      <x:c r="F127" s="4"/>
      <x:c r="G127" s="4"/>
      <x:c r="H127" s="4"/>
      <x:c r="I127" s="4"/>
      <x:c r="J127" s="4"/>
    </x:row>
    <x:row r="128" ht="38" customHeight="1">
      <x:c r="A128" s="4"/>
      <x:c r="B128" s="4"/>
      <x:c r="C128" s="4"/>
      <x:c r="D128" s="4"/>
      <x:c r="E128" s="4"/>
      <x:c r="F128" s="4"/>
      <x:c r="G128" s="4"/>
      <x:c r="H128" s="4"/>
      <x:c r="I128" s="4"/>
      <x:c r="J128" s="4"/>
    </x:row>
    <x:row r="129" ht="38" customHeight="1">
      <x:c r="A129" s="4"/>
      <x:c r="B129" s="4"/>
      <x:c r="C129" s="4"/>
      <x:c r="D129" s="4"/>
      <x:c r="E129" s="4"/>
      <x:c r="F129" s="4"/>
      <x:c r="G129" s="4"/>
      <x:c r="H129" s="4"/>
      <x:c r="I129" s="4"/>
      <x:c r="J129" s="4"/>
    </x:row>
    <x:row r="130" ht="38" customHeight="1">
      <x:c r="A130" s="4"/>
      <x:c r="B130" s="4"/>
      <x:c r="C130" s="4"/>
      <x:c r="D130" s="4"/>
      <x:c r="E130" s="4"/>
      <x:c r="F130" s="4"/>
      <x:c r="G130" s="4"/>
      <x:c r="H130" s="4"/>
      <x:c r="I130" s="4"/>
      <x:c r="J130" s="4"/>
    </x:row>
    <x:row r="131" ht="38" customHeight="1">
      <x:c r="A131" s="4"/>
      <x:c r="B131" s="4"/>
      <x:c r="C131" s="4"/>
      <x:c r="D131" s="4"/>
      <x:c r="E131" s="4"/>
      <x:c r="F131" s="4"/>
      <x:c r="G131" s="4"/>
      <x:c r="H131" s="4"/>
      <x:c r="I131" s="4"/>
      <x:c r="J131" s="4"/>
    </x:row>
    <x:row r="132" ht="38" customHeight="1">
      <x:c r="A132" s="4"/>
      <x:c r="B132" s="4"/>
      <x:c r="C132" s="4"/>
      <x:c r="D132" s="4"/>
      <x:c r="E132" s="4"/>
      <x:c r="F132" s="4"/>
      <x:c r="G132" s="4"/>
      <x:c r="H132" s="4"/>
      <x:c r="I132" s="4"/>
      <x:c r="J132" s="4"/>
    </x:row>
    <x:row r="133" ht="38" customHeight="1">
      <x:c r="A133" s="4"/>
      <x:c r="B133" s="4"/>
      <x:c r="C133" s="4"/>
      <x:c r="D133" s="4"/>
      <x:c r="E133" s="4"/>
      <x:c r="F133" s="4"/>
      <x:c r="G133" s="4"/>
      <x:c r="H133" s="4"/>
      <x:c r="I133" s="4"/>
      <x:c r="J133" s="4"/>
    </x:row>
    <x:row r="134" ht="38" customHeight="1">
      <x:c r="A134" s="4"/>
      <x:c r="B134" s="4"/>
      <x:c r="C134" s="4"/>
      <x:c r="D134" s="4"/>
      <x:c r="E134" s="4"/>
      <x:c r="F134" s="4"/>
      <x:c r="G134" s="4"/>
      <x:c r="H134" s="4"/>
      <x:c r="I134" s="4"/>
      <x:c r="J134" s="4"/>
    </x:row>
    <x:row r="135" ht="38" customHeight="1">
      <x:c r="A135" s="4"/>
      <x:c r="B135" s="4"/>
      <x:c r="C135" s="4"/>
      <x:c r="D135" s="4"/>
      <x:c r="E135" s="4"/>
      <x:c r="F135" s="4"/>
      <x:c r="G135" s="4"/>
      <x:c r="H135" s="4"/>
      <x:c r="I135" s="4"/>
      <x:c r="J135" s="4"/>
    </x:row>
    <x:row r="136" ht="38" customHeight="1">
      <x:c r="A136" s="4"/>
      <x:c r="B136" s="4"/>
      <x:c r="C136" s="4"/>
      <x:c r="D136" s="4"/>
      <x:c r="E136" s="4"/>
      <x:c r="F136" s="4"/>
      <x:c r="G136" s="4"/>
      <x:c r="H136" s="4"/>
      <x:c r="I136" s="4"/>
      <x:c r="J136" s="4"/>
    </x:row>
    <x:row r="137" ht="38" customHeight="1">
      <x:c r="A137" s="4"/>
      <x:c r="B137" s="4"/>
      <x:c r="C137" s="4"/>
      <x:c r="D137" s="4"/>
      <x:c r="E137" s="4"/>
      <x:c r="F137" s="4"/>
      <x:c r="G137" s="4"/>
      <x:c r="H137" s="4"/>
      <x:c r="I137" s="4"/>
      <x:c r="J137" s="4"/>
    </x:row>
    <x:row r="138" ht="38" customHeight="1">
      <x:c r="A138" s="4"/>
      <x:c r="B138" s="4"/>
      <x:c r="C138" s="4"/>
      <x:c r="D138" s="4"/>
      <x:c r="E138" s="4"/>
      <x:c r="F138" s="4"/>
      <x:c r="G138" s="4"/>
      <x:c r="H138" s="4"/>
      <x:c r="I138" s="4"/>
      <x:c r="J138" s="4"/>
    </x:row>
    <x:row r="139" ht="38" customHeight="1">
      <x:c r="A139" s="4"/>
      <x:c r="B139" s="4"/>
      <x:c r="C139" s="4"/>
      <x:c r="D139" s="4"/>
      <x:c r="E139" s="4"/>
      <x:c r="F139" s="4"/>
      <x:c r="G139" s="4"/>
      <x:c r="H139" s="4"/>
      <x:c r="I139" s="4"/>
      <x:c r="J139" s="4"/>
    </x:row>
    <x:row r="140" ht="38" customHeight="1">
      <x:c r="A140" s="4"/>
      <x:c r="B140" s="4"/>
      <x:c r="C140" s="4"/>
      <x:c r="D140" s="4"/>
      <x:c r="E140" s="4"/>
      <x:c r="F140" s="4"/>
      <x:c r="G140" s="4"/>
      <x:c r="H140" s="4"/>
      <x:c r="I140" s="4"/>
      <x:c r="J140" s="4"/>
    </x:row>
    <x:row r="141" ht="38" customHeight="1">
      <x:c r="A141" s="4"/>
      <x:c r="B141" s="4"/>
      <x:c r="C141" s="4"/>
      <x:c r="D141" s="4"/>
      <x:c r="E141" s="4"/>
      <x:c r="F141" s="4"/>
      <x:c r="G141" s="4"/>
      <x:c r="H141" s="4"/>
      <x:c r="I141" s="4"/>
      <x:c r="J141" s="4"/>
    </x:row>
    <x:row r="142" ht="38" customHeight="1">
      <x:c r="A142" s="4"/>
      <x:c r="B142" s="4"/>
      <x:c r="C142" s="4"/>
      <x:c r="D142" s="4"/>
      <x:c r="E142" s="4"/>
      <x:c r="F142" s="4"/>
      <x:c r="G142" s="4"/>
      <x:c r="H142" s="4"/>
      <x:c r="I142" s="4"/>
      <x:c r="J142" s="4"/>
    </x:row>
    <x:row r="143" ht="38" customHeight="1">
      <x:c r="A143" s="4"/>
      <x:c r="B143" s="4"/>
      <x:c r="C143" s="4"/>
      <x:c r="D143" s="4"/>
      <x:c r="E143" s="4"/>
      <x:c r="F143" s="4"/>
      <x:c r="G143" s="4"/>
      <x:c r="H143" s="4"/>
      <x:c r="I143" s="4"/>
      <x:c r="J143" s="4"/>
    </x:row>
    <x:row r="144" ht="38" customHeight="1">
      <x:c r="A144" s="4"/>
      <x:c r="B144" s="4"/>
      <x:c r="C144" s="4"/>
      <x:c r="D144" s="4"/>
      <x:c r="E144" s="4"/>
      <x:c r="F144" s="4"/>
      <x:c r="G144" s="4"/>
      <x:c r="H144" s="4"/>
      <x:c r="I144" s="4"/>
      <x:c r="J144" s="4"/>
    </x:row>
    <x:row r="145" ht="38" customHeight="1">
      <x:c r="A145" s="4"/>
      <x:c r="B145" s="4"/>
      <x:c r="C145" s="4"/>
      <x:c r="D145" s="4"/>
      <x:c r="E145" s="4"/>
      <x:c r="F145" s="4"/>
      <x:c r="G145" s="4"/>
      <x:c r="H145" s="4"/>
      <x:c r="I145" s="4"/>
      <x:c r="J145" s="4"/>
    </x:row>
    <x:row r="146" ht="38" customHeight="1">
      <x:c r="A146" s="4"/>
      <x:c r="B146" s="4"/>
      <x:c r="C146" s="4"/>
      <x:c r="D146" s="4"/>
      <x:c r="E146" s="4"/>
      <x:c r="F146" s="4"/>
      <x:c r="G146" s="4"/>
      <x:c r="H146" s="4"/>
      <x:c r="I146" s="4"/>
      <x:c r="J146" s="4"/>
    </x:row>
    <x:row r="147" ht="38" customHeight="1">
      <x:c r="A147" s="4"/>
      <x:c r="B147" s="4"/>
      <x:c r="C147" s="4"/>
      <x:c r="D147" s="4"/>
      <x:c r="E147" s="4"/>
      <x:c r="F147" s="4"/>
      <x:c r="G147" s="4"/>
      <x:c r="H147" s="4"/>
      <x:c r="I147" s="4"/>
      <x:c r="J147" s="4"/>
    </x:row>
    <x:row r="148" ht="38" customHeight="1">
      <x:c r="A148" s="4"/>
      <x:c r="B148" s="4"/>
      <x:c r="C148" s="4"/>
      <x:c r="D148" s="4"/>
      <x:c r="E148" s="4"/>
      <x:c r="F148" s="4"/>
      <x:c r="G148" s="4"/>
      <x:c r="H148" s="4"/>
      <x:c r="I148" s="4"/>
      <x:c r="J148" s="4"/>
    </x:row>
    <x:row r="149" ht="38" customHeight="1">
      <x:c r="A149" s="4"/>
      <x:c r="B149" s="4"/>
      <x:c r="C149" s="4"/>
      <x:c r="D149" s="4"/>
      <x:c r="E149" s="4"/>
      <x:c r="F149" s="4"/>
      <x:c r="G149" s="4"/>
      <x:c r="H149" s="4"/>
      <x:c r="I149" s="4"/>
      <x:c r="J149" s="4"/>
    </x:row>
    <x:row r="150" ht="38" customHeight="1">
      <x:c r="A150" s="4"/>
      <x:c r="B150" s="4"/>
      <x:c r="C150" s="4"/>
      <x:c r="D150" s="4"/>
      <x:c r="E150" s="4"/>
      <x:c r="F150" s="4"/>
      <x:c r="G150" s="4"/>
      <x:c r="H150" s="4"/>
      <x:c r="I150" s="4"/>
      <x:c r="J150" s="4"/>
    </x:row>
    <x:row r="151" ht="38" customHeight="1">
      <x:c r="A151" s="4"/>
      <x:c r="B151" s="4"/>
      <x:c r="C151" s="4"/>
      <x:c r="D151" s="4"/>
      <x:c r="E151" s="4"/>
      <x:c r="F151" s="4"/>
      <x:c r="G151" s="4"/>
      <x:c r="H151" s="4"/>
      <x:c r="I151" s="4"/>
      <x:c r="J151" s="4"/>
    </x:row>
    <x:row r="152" ht="38" customHeight="1">
      <x:c r="A152" s="4"/>
      <x:c r="B152" s="4"/>
      <x:c r="C152" s="4"/>
      <x:c r="D152" s="4"/>
      <x:c r="E152" s="4"/>
      <x:c r="F152" s="4"/>
      <x:c r="G152" s="4"/>
      <x:c r="H152" s="4"/>
      <x:c r="I152" s="4"/>
      <x:c r="J152" s="4"/>
    </x:row>
    <x:row r="153" ht="38" customHeight="1">
      <x:c r="A153" s="4"/>
      <x:c r="B153" s="4"/>
      <x:c r="C153" s="4"/>
      <x:c r="D153" s="4"/>
      <x:c r="E153" s="4"/>
      <x:c r="F153" s="4"/>
      <x:c r="G153" s="4"/>
      <x:c r="H153" s="4"/>
      <x:c r="I153" s="4"/>
      <x:c r="J153" s="4"/>
    </x:row>
    <x:row r="154" ht="38" customHeight="1">
      <x:c r="A154" s="4"/>
      <x:c r="B154" s="4"/>
      <x:c r="C154" s="4"/>
      <x:c r="D154" s="4"/>
      <x:c r="E154" s="4"/>
      <x:c r="F154" s="4"/>
      <x:c r="G154" s="4"/>
      <x:c r="H154" s="4"/>
      <x:c r="I154" s="4"/>
      <x:c r="J154" s="4"/>
    </x:row>
    <x:row r="155" ht="38" customHeight="1">
      <x:c r="A155" s="4"/>
      <x:c r="B155" s="4"/>
      <x:c r="C155" s="4"/>
      <x:c r="D155" s="4"/>
      <x:c r="E155" s="4"/>
      <x:c r="F155" s="4"/>
      <x:c r="G155" s="4"/>
      <x:c r="H155" s="4"/>
      <x:c r="I155" s="4"/>
      <x:c r="J155" s="4"/>
    </x:row>
    <x:row r="156" ht="38" customHeight="1">
      <x:c r="A156" s="4"/>
      <x:c r="B156" s="4"/>
      <x:c r="C156" s="4"/>
      <x:c r="D156" s="4"/>
      <x:c r="E156" s="4"/>
      <x:c r="F156" s="4"/>
      <x:c r="G156" s="4"/>
      <x:c r="H156" s="4"/>
      <x:c r="I156" s="4"/>
      <x:c r="J156" s="4"/>
    </x:row>
    <x:row r="157" ht="38" customHeight="1">
      <x:c r="A157" s="4"/>
      <x:c r="B157" s="4"/>
      <x:c r="C157" s="4"/>
      <x:c r="D157" s="4"/>
      <x:c r="E157" s="4"/>
      <x:c r="F157" s="4"/>
      <x:c r="G157" s="4"/>
      <x:c r="H157" s="4"/>
      <x:c r="I157" s="4"/>
      <x:c r="J157" s="4"/>
    </x:row>
    <x:row r="158" ht="38" customHeight="1">
      <x:c r="A158" s="4"/>
      <x:c r="B158" s="4"/>
      <x:c r="C158" s="4"/>
      <x:c r="D158" s="4"/>
      <x:c r="E158" s="4"/>
      <x:c r="F158" s="4"/>
      <x:c r="G158" s="4"/>
      <x:c r="H158" s="4"/>
      <x:c r="I158" s="4"/>
      <x:c r="J158" s="4"/>
    </x:row>
    <x:row r="159" ht="38" customHeight="1">
      <x:c r="A159" s="4"/>
      <x:c r="B159" s="4"/>
      <x:c r="C159" s="4"/>
      <x:c r="D159" s="4"/>
      <x:c r="E159" s="4"/>
      <x:c r="F159" s="4"/>
      <x:c r="G159" s="4"/>
      <x:c r="H159" s="4"/>
      <x:c r="I159" s="4"/>
      <x:c r="J159" s="4"/>
    </x:row>
    <x:row r="160" ht="38" customHeight="1">
      <x:c r="A160" s="4"/>
      <x:c r="B160" s="4"/>
      <x:c r="C160" s="4"/>
      <x:c r="D160" s="4"/>
      <x:c r="E160" s="4"/>
      <x:c r="F160" s="4"/>
      <x:c r="G160" s="4"/>
      <x:c r="H160" s="4"/>
      <x:c r="I160" s="4"/>
      <x:c r="J160" s="4"/>
    </x:row>
    <x:row r="161" ht="38" customHeight="1">
      <x:c r="A161" s="4"/>
      <x:c r="B161" s="4"/>
      <x:c r="C161" s="4"/>
      <x:c r="D161" s="4"/>
      <x:c r="E161" s="4"/>
      <x:c r="F161" s="4"/>
      <x:c r="G161" s="4"/>
      <x:c r="H161" s="4"/>
      <x:c r="I161" s="4"/>
      <x:c r="J161" s="4"/>
    </x:row>
    <x:row r="162" ht="38" customHeight="1">
      <x:c r="A162" s="4"/>
      <x:c r="B162" s="4"/>
      <x:c r="C162" s="4"/>
      <x:c r="D162" s="4"/>
      <x:c r="E162" s="4"/>
      <x:c r="F162" s="4"/>
      <x:c r="G162" s="4"/>
      <x:c r="H162" s="4"/>
      <x:c r="I162" s="4"/>
      <x:c r="J162" s="4"/>
    </x:row>
    <x:row r="163" ht="38" customHeight="1">
      <x:c r="A163" s="4"/>
      <x:c r="B163" s="4"/>
      <x:c r="C163" s="4"/>
      <x:c r="D163" s="4"/>
      <x:c r="E163" s="4"/>
      <x:c r="F163" s="4"/>
      <x:c r="G163" s="4"/>
      <x:c r="H163" s="4"/>
      <x:c r="I163" s="4"/>
      <x:c r="J163" s="4"/>
    </x:row>
    <x:row r="164" ht="38" customHeight="1">
      <x:c r="A164" s="4"/>
      <x:c r="B164" s="4"/>
      <x:c r="C164" s="4"/>
      <x:c r="D164" s="4"/>
      <x:c r="E164" s="4"/>
      <x:c r="F164" s="4"/>
      <x:c r="G164" s="4"/>
      <x:c r="H164" s="4"/>
      <x:c r="I164" s="4"/>
      <x:c r="J164" s="4"/>
    </x:row>
    <x:row r="165" ht="38" customHeight="1">
      <x:c r="A165" s="4"/>
      <x:c r="B165" s="4"/>
      <x:c r="C165" s="4"/>
      <x:c r="D165" s="4"/>
      <x:c r="E165" s="4"/>
      <x:c r="F165" s="4"/>
      <x:c r="G165" s="4"/>
      <x:c r="H165" s="4"/>
      <x:c r="I165" s="4"/>
      <x:c r="J165" s="4"/>
    </x:row>
    <x:row r="166" ht="38" customHeight="1">
      <x:c r="A166" s="4"/>
      <x:c r="B166" s="4"/>
      <x:c r="C166" s="4"/>
      <x:c r="D166" s="4"/>
      <x:c r="E166" s="4"/>
      <x:c r="F166" s="4"/>
      <x:c r="G166" s="4"/>
      <x:c r="H166" s="4"/>
      <x:c r="I166" s="4"/>
      <x:c r="J166" s="4"/>
    </x:row>
    <x:row r="167" ht="38" customHeight="1">
      <x:c r="A167" s="4"/>
      <x:c r="B167" s="4"/>
      <x:c r="C167" s="4"/>
      <x:c r="D167" s="4"/>
      <x:c r="E167" s="4"/>
      <x:c r="F167" s="4"/>
      <x:c r="G167" s="4"/>
      <x:c r="H167" s="4"/>
      <x:c r="I167" s="4"/>
      <x:c r="J167" s="4"/>
    </x:row>
    <x:row r="168" ht="38" customHeight="1">
      <x:c r="A168" s="4"/>
      <x:c r="B168" s="4"/>
      <x:c r="C168" s="4"/>
      <x:c r="D168" s="4"/>
      <x:c r="E168" s="4"/>
      <x:c r="F168" s="4"/>
      <x:c r="G168" s="4"/>
      <x:c r="H168" s="4"/>
      <x:c r="I168" s="4"/>
      <x:c r="J168" s="4"/>
    </x:row>
    <x:row r="169" ht="38" customHeight="1">
      <x:c r="A169" s="4"/>
      <x:c r="B169" s="4"/>
      <x:c r="C169" s="4"/>
      <x:c r="D169" s="4"/>
      <x:c r="E169" s="4"/>
      <x:c r="F169" s="4"/>
      <x:c r="G169" s="4"/>
      <x:c r="H169" s="4"/>
      <x:c r="I169" s="4"/>
      <x:c r="J169" s="4"/>
    </x:row>
    <x:row r="170" ht="38" customHeight="1">
      <x:c r="A170" s="4"/>
      <x:c r="B170" s="4"/>
      <x:c r="C170" s="4"/>
      <x:c r="D170" s="4"/>
      <x:c r="E170" s="4"/>
      <x:c r="F170" s="4"/>
      <x:c r="G170" s="4"/>
      <x:c r="H170" s="4"/>
      <x:c r="I170" s="4"/>
      <x:c r="J170" s="4"/>
    </x:row>
    <x:row r="171" ht="38" customHeight="1">
      <x:c r="A171" s="4"/>
      <x:c r="B171" s="4"/>
      <x:c r="C171" s="4"/>
      <x:c r="D171" s="4"/>
      <x:c r="E171" s="4"/>
      <x:c r="F171" s="4"/>
      <x:c r="G171" s="4"/>
      <x:c r="H171" s="4"/>
      <x:c r="I171" s="4"/>
      <x:c r="J171" s="4"/>
    </x:row>
    <x:row r="172" ht="38" customHeight="1">
      <x:c r="A172" s="4"/>
      <x:c r="B172" s="4"/>
      <x:c r="C172" s="4"/>
      <x:c r="D172" s="4"/>
      <x:c r="E172" s="4"/>
      <x:c r="F172" s="4"/>
      <x:c r="G172" s="4"/>
      <x:c r="H172" s="4"/>
      <x:c r="I172" s="4"/>
      <x:c r="J172" s="4"/>
    </x:row>
    <x:row r="173" ht="38" customHeight="1">
      <x:c r="A173" s="4"/>
      <x:c r="B173" s="4"/>
      <x:c r="C173" s="4"/>
      <x:c r="D173" s="4"/>
      <x:c r="E173" s="4"/>
      <x:c r="F173" s="4"/>
      <x:c r="G173" s="4"/>
      <x:c r="H173" s="4"/>
      <x:c r="I173" s="4"/>
      <x:c r="J173" s="4"/>
    </x:row>
    <x:row r="174" ht="38" customHeight="1">
      <x:c r="A174" s="4"/>
      <x:c r="B174" s="4"/>
      <x:c r="C174" s="4"/>
      <x:c r="D174" s="4"/>
      <x:c r="E174" s="4"/>
      <x:c r="F174" s="4"/>
      <x:c r="G174" s="4"/>
      <x:c r="H174" s="4"/>
      <x:c r="I174" s="4"/>
      <x:c r="J174" s="4"/>
    </x:row>
    <x:row r="175" ht="38" customHeight="1">
      <x:c r="A175" s="4"/>
      <x:c r="B175" s="4"/>
      <x:c r="C175" s="4"/>
      <x:c r="D175" s="4"/>
      <x:c r="E175" s="4"/>
      <x:c r="F175" s="4"/>
      <x:c r="G175" s="4"/>
      <x:c r="H175" s="4"/>
      <x:c r="I175" s="4"/>
      <x:c r="J175" s="4"/>
    </x:row>
    <x:row r="176" ht="38" customHeight="1">
      <x:c r="A176" s="4"/>
      <x:c r="B176" s="4"/>
      <x:c r="C176" s="4"/>
      <x:c r="D176" s="4"/>
      <x:c r="E176" s="4"/>
      <x:c r="F176" s="4"/>
      <x:c r="G176" s="4"/>
      <x:c r="H176" s="4"/>
      <x:c r="I176" s="4"/>
      <x:c r="J176" s="4"/>
    </x:row>
    <x:row r="177" ht="38" customHeight="1">
      <x:c r="A177" s="4"/>
      <x:c r="B177" s="4"/>
      <x:c r="C177" s="4"/>
      <x:c r="D177" s="4"/>
      <x:c r="E177" s="4"/>
      <x:c r="F177" s="4"/>
      <x:c r="G177" s="4"/>
      <x:c r="H177" s="4"/>
      <x:c r="I177" s="4"/>
      <x:c r="J177" s="4"/>
    </x:row>
    <x:row r="178" ht="38" customHeight="1">
      <x:c r="A178" s="4"/>
      <x:c r="B178" s="4"/>
      <x:c r="C178" s="4"/>
      <x:c r="D178" s="4"/>
      <x:c r="E178" s="4"/>
      <x:c r="F178" s="4"/>
      <x:c r="G178" s="4"/>
      <x:c r="H178" s="4"/>
      <x:c r="I178" s="4"/>
      <x:c r="J178" s="4"/>
    </x:row>
    <x:row r="179" ht="38" customHeight="1">
      <x:c r="A179" s="4"/>
      <x:c r="B179" s="4"/>
      <x:c r="C179" s="4"/>
      <x:c r="D179" s="4"/>
      <x:c r="E179" s="4"/>
      <x:c r="F179" s="4"/>
      <x:c r="G179" s="4"/>
      <x:c r="H179" s="4"/>
      <x:c r="I179" s="4"/>
      <x:c r="J179" s="4"/>
    </x:row>
    <x:row r="180" ht="38" customHeight="1">
      <x:c r="A180" s="4"/>
      <x:c r="B180" s="4"/>
      <x:c r="C180" s="4"/>
      <x:c r="D180" s="4"/>
      <x:c r="E180" s="4"/>
      <x:c r="F180" s="4"/>
      <x:c r="G180" s="4"/>
      <x:c r="H180" s="4"/>
      <x:c r="I180" s="4"/>
      <x:c r="J180" s="4"/>
    </x:row>
    <x:row r="181" ht="38" customHeight="1">
      <x:c r="A181" s="4"/>
      <x:c r="B181" s="4"/>
      <x:c r="C181" s="4"/>
      <x:c r="D181" s="4"/>
      <x:c r="E181" s="4"/>
      <x:c r="F181" s="4"/>
      <x:c r="G181" s="4"/>
      <x:c r="H181" s="4"/>
      <x:c r="I181" s="4"/>
      <x:c r="J181" s="4"/>
    </x:row>
    <x:row r="182" ht="38" customHeight="1">
      <x:c r="A182" s="4"/>
      <x:c r="B182" s="4"/>
      <x:c r="C182" s="4"/>
      <x:c r="D182" s="4"/>
      <x:c r="E182" s="4"/>
      <x:c r="F182" s="4"/>
      <x:c r="G182" s="4"/>
      <x:c r="H182" s="4"/>
      <x:c r="I182" s="4"/>
      <x:c r="J182" s="4"/>
    </x:row>
    <x:row r="183" ht="38" customHeight="1">
      <x:c r="A183" s="4"/>
      <x:c r="B183" s="4"/>
      <x:c r="C183" s="4"/>
      <x:c r="D183" s="4"/>
      <x:c r="E183" s="4"/>
      <x:c r="F183" s="4"/>
      <x:c r="G183" s="4"/>
      <x:c r="H183" s="4"/>
      <x:c r="I183" s="4"/>
      <x:c r="J183" s="4"/>
    </x:row>
    <x:row r="184" ht="38" customHeight="1">
      <x:c r="A184" s="4"/>
      <x:c r="B184" s="4"/>
      <x:c r="C184" s="4"/>
      <x:c r="D184" s="4"/>
      <x:c r="E184" s="4"/>
      <x:c r="F184" s="4"/>
      <x:c r="G184" s="4"/>
      <x:c r="H184" s="4"/>
      <x:c r="I184" s="4"/>
      <x:c r="J184" s="4"/>
    </x:row>
    <x:row r="185" ht="38" customHeight="1">
      <x:c r="A185" s="4"/>
      <x:c r="B185" s="4"/>
      <x:c r="C185" s="4"/>
      <x:c r="D185" s="4"/>
      <x:c r="E185" s="4"/>
      <x:c r="F185" s="4"/>
      <x:c r="G185" s="4"/>
      <x:c r="H185" s="4"/>
      <x:c r="I185" s="4"/>
      <x:c r="J185" s="4"/>
    </x:row>
    <x:row r="186" ht="38" customHeight="1">
      <x:c r="A186" s="4"/>
      <x:c r="B186" s="4"/>
      <x:c r="C186" s="4"/>
      <x:c r="D186" s="4"/>
      <x:c r="E186" s="4"/>
      <x:c r="F186" s="4"/>
      <x:c r="G186" s="4"/>
      <x:c r="H186" s="4"/>
      <x:c r="I186" s="4"/>
      <x:c r="J186" s="4"/>
    </x:row>
    <x:row r="187" ht="38" customHeight="1">
      <x:c r="A187" s="4"/>
      <x:c r="B187" s="4"/>
      <x:c r="C187" s="4"/>
      <x:c r="D187" s="4"/>
      <x:c r="E187" s="4"/>
      <x:c r="F187" s="4"/>
      <x:c r="G187" s="4"/>
      <x:c r="H187" s="4"/>
      <x:c r="I187" s="4"/>
      <x:c r="J187" s="4"/>
    </x:row>
    <x:row r="188" ht="38" customHeight="1">
      <x:c r="A188" s="4"/>
      <x:c r="B188" s="4"/>
      <x:c r="C188" s="4"/>
      <x:c r="D188" s="4"/>
      <x:c r="E188" s="4"/>
      <x:c r="F188" s="4"/>
      <x:c r="G188" s="4"/>
      <x:c r="H188" s="4"/>
      <x:c r="I188" s="4"/>
      <x:c r="J188" s="4"/>
    </x:row>
    <x:row r="189" ht="38" customHeight="1">
      <x:c r="A189" s="4"/>
      <x:c r="B189" s="4"/>
      <x:c r="C189" s="4"/>
      <x:c r="D189" s="4"/>
      <x:c r="E189" s="4"/>
      <x:c r="F189" s="4"/>
      <x:c r="G189" s="4"/>
      <x:c r="H189" s="4"/>
      <x:c r="I189" s="4"/>
      <x:c r="J189" s="4"/>
    </x:row>
    <x:row r="190" ht="38" customHeight="1">
      <x:c r="A190" s="4"/>
      <x:c r="B190" s="4"/>
      <x:c r="C190" s="4"/>
      <x:c r="D190" s="4"/>
      <x:c r="E190" s="4"/>
      <x:c r="F190" s="4"/>
      <x:c r="G190" s="4"/>
      <x:c r="H190" s="4"/>
      <x:c r="I190" s="4"/>
      <x:c r="J190" s="4"/>
    </x:row>
    <x:row r="191" ht="38" customHeight="1">
      <x:c r="A191" s="4"/>
      <x:c r="B191" s="4"/>
      <x:c r="C191" s="4"/>
      <x:c r="D191" s="4"/>
      <x:c r="E191" s="4"/>
      <x:c r="F191" s="4"/>
      <x:c r="G191" s="4"/>
      <x:c r="H191" s="4"/>
      <x:c r="I191" s="4"/>
      <x:c r="J191" s="4"/>
    </x:row>
    <x:row r="192" ht="38" customHeight="1">
      <x:c r="A192" s="4"/>
      <x:c r="B192" s="4"/>
      <x:c r="C192" s="4"/>
      <x:c r="D192" s="4"/>
      <x:c r="E192" s="4"/>
      <x:c r="F192" s="4"/>
      <x:c r="G192" s="4"/>
      <x:c r="H192" s="4"/>
      <x:c r="I192" s="4"/>
      <x:c r="J192" s="4"/>
    </x:row>
    <x:row r="193" ht="38" customHeight="1">
      <x:c r="A193" s="4"/>
      <x:c r="B193" s="4"/>
      <x:c r="C193" s="4"/>
      <x:c r="D193" s="4"/>
      <x:c r="E193" s="4"/>
      <x:c r="F193" s="4"/>
      <x:c r="G193" s="4"/>
      <x:c r="H193" s="4"/>
      <x:c r="I193" s="4"/>
      <x:c r="J193" s="4"/>
    </x:row>
    <x:row r="194" ht="38" customHeight="1">
      <x:c r="A194" s="4"/>
      <x:c r="B194" s="4"/>
      <x:c r="C194" s="4"/>
      <x:c r="D194" s="4"/>
      <x:c r="E194" s="4"/>
      <x:c r="F194" s="4"/>
      <x:c r="G194" s="4"/>
      <x:c r="H194" s="4"/>
      <x:c r="I194" s="4"/>
      <x:c r="J194" s="4"/>
    </x:row>
    <x:row r="195" ht="38" customHeight="1">
      <x:c r="A195" s="4"/>
      <x:c r="B195" s="4"/>
      <x:c r="C195" s="4"/>
      <x:c r="D195" s="4"/>
      <x:c r="E195" s="4"/>
      <x:c r="F195" s="4"/>
      <x:c r="G195" s="4"/>
      <x:c r="H195" s="4"/>
      <x:c r="I195" s="4"/>
      <x:c r="J195" s="4"/>
    </x:row>
    <x:row r="196" ht="38" customHeight="1">
      <x:c r="A196" s="4"/>
      <x:c r="B196" s="4"/>
      <x:c r="C196" s="4"/>
      <x:c r="D196" s="4"/>
      <x:c r="E196" s="4"/>
      <x:c r="F196" s="4"/>
      <x:c r="G196" s="4"/>
      <x:c r="H196" s="4"/>
      <x:c r="I196" s="4"/>
      <x:c r="J196" s="4"/>
    </x:row>
    <x:row r="197" ht="38" customHeight="1">
      <x:c r="A197" s="4"/>
      <x:c r="B197" s="4"/>
      <x:c r="C197" s="4"/>
      <x:c r="D197" s="4"/>
      <x:c r="E197" s="4"/>
      <x:c r="F197" s="4"/>
      <x:c r="G197" s="4"/>
      <x:c r="H197" s="4"/>
      <x:c r="I197" s="4"/>
      <x:c r="J197" s="4"/>
    </x:row>
    <x:row r="198" ht="38" customHeight="1">
      <x:c r="A198" s="4"/>
      <x:c r="B198" s="4"/>
      <x:c r="C198" s="4"/>
      <x:c r="D198" s="4"/>
      <x:c r="E198" s="4"/>
      <x:c r="F198" s="4"/>
      <x:c r="G198" s="4"/>
      <x:c r="H198" s="4"/>
      <x:c r="I198" s="4"/>
      <x:c r="J198" s="4"/>
    </x:row>
    <x:row r="199" ht="38" customHeight="1">
      <x:c r="A199" s="4"/>
      <x:c r="B199" s="4"/>
      <x:c r="C199" s="4"/>
      <x:c r="D199" s="4"/>
      <x:c r="E199" s="4"/>
      <x:c r="F199" s="4"/>
      <x:c r="G199" s="4"/>
      <x:c r="H199" s="4"/>
      <x:c r="I199" s="4"/>
      <x:c r="J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pageMargins left="0.7" right="0.7" top="0.75" bottom="0.75" header="0.3" footer="0.3"/>
</x:worksheet>
</file>

<file path=xl/worksheets/sheet6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K8.07 | Culture and everyday-practice evidence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Examine whether the change is reflected in normal choices, not only stated values.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K8.07</x:v>
      </x:c>
      <x:c r="K5" s="24"/>
      <x:c r="L5" s="24"/>
    </x:row>
    <x:row r="6" ht="22" customHeight="1">
      <x:c r="A6" s="4"/>
      <x:c r="B6" s="4"/>
      <x:c r="C6" s="4"/>
      <x:c r="D6" s="4"/>
      <x:c r="E6" s="4"/>
      <x:c r="F6" s="4"/>
      <x:c r="G6" s="4"/>
      <x:c r="H6" s="4"/>
      <x:c r="I6" s="4"/>
      <x:c r="J6" s="4"/>
      <x:c r="K6" s="4"/>
      <x:c r="L6" s="4"/>
    </x:row>
    <x:row r="7" ht="22" customHeight="1">
      <x:c r="A7" s="30" t="str">
        <x:v>MANUAL GUIDE / 233    FORM / 234</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Intended pattern
What should become normal?</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Routine evidence
What happens in ordinary cases?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Pressure test
What happens when demand rises or a senior person asks for priority?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Leadership signals
What do leaders notice and reward?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System evidence
Which routines support or undermine the pattern?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Contradictory evidence
What suggests the pattern is not yet secure?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Action
What should change next?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Review
How will the organisation avoid premature claims?</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grounded account of everyday practice and remaining contradictions.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treat stories as prevalence estimates or infer private beliefs from a single observed behaviour. Culture analysis needs context and careful interpretation.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Look for evidence in what leaders attend to, how decisions are made, which behaviours are recognised and what happens when pressure increases. Avoid claiming culture has changed because a survey mean improved or a values campaign was completed. Use multiple examples and preserve contradictory evidence.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Identify the cultural pattern relevant to the change.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Select routine and pressured situations where the pattern becomes visible.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Gather observations, decisions, stories and system evidence.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Compare stated intent with actual practice and examine exceptions.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reinforcement or redesign actions and a future review.</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U05; E01</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7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K8.08 | Sustainment, learning and closure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Close the change programme without closing the organisation's capacity to learn.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K8.08</x:v>
      </x:c>
      <x:c r="K5" s="24"/>
      <x:c r="L5" s="24"/>
    </x:row>
    <x:row r="6" ht="22" customHeight="1">
      <x:c r="A6" s="4"/>
      <x:c r="B6" s="4"/>
      <x:c r="C6" s="4"/>
      <x:c r="D6" s="4"/>
      <x:c r="E6" s="4"/>
      <x:c r="F6" s="4"/>
      <x:c r="G6" s="4"/>
      <x:c r="H6" s="4"/>
      <x:c r="I6" s="4"/>
      <x:c r="J6" s="4"/>
      <x:c r="K6" s="4"/>
      <x:c r="L6" s="4"/>
    </x:row>
    <x:row r="7" ht="22" customHeight="1">
      <x:c r="A7" s="30" t="str">
        <x:v>MANUAL GUIDE / 236    FORM / 237</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Closure scope
What temporary work is ending?</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Operational acceptance
Who owns the service now?</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Residual commitments
What remains open and resourced?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Sustainment evidence
What will show the change continues to work?</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Drift response
What triggers renewed action?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Learning
What decision changed because of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Knowledge transfer
Who receives the learning?</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Final decision
What is authorised and what remains due?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clear closure decision with continuing ownership and learning.</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Closure should not erase unresolved obligations or imply that benefits are guaranteed. Retain accountable ownership and a route to reopen the question.</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final review connects operational ownership, benefits, unresolved issues, capability and future adaptation. Ask what should remain stable and what should remain open to improvement. Keep the distinction between project closure and sustained value explicit. A change may need continued review long after the temporary team stands down.</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Check operational acceptance and ownership of residual work.</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Review outcome evidence, support capacity and leadership continuity.</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Confirm the routines that will detect drift or unintended effects.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Capture lessons that changed decisions, not only general reflections.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closure, continued support or further work with a named owner and review date.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U04; U05</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7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4" hidden="0" customWidth="1"/>
    <x:col min="2" max="2" width="38" hidden="0" customWidth="1"/>
    <x:col min="3" max="3" width="85" hidden="0" customWidth="1"/>
    <x:col min="4" max="4" width="20" hidden="0" customWidth="1"/>
    <x:col min="5" max="5" width="18" hidden="0" customWidth="1"/>
    <x:col min="6" max="6" width="18" hidden="0" customWidth="1"/>
    <x:col min="7" max="7" width="26"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H00 | Culture implementation roadmap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H00</x:v>
      </x:c>
      <x:c r="K5" s="24"/>
      <x:c r="L5" s="24"/>
    </x:row>
    <x:row r="6" ht="22" customHeight="1">
      <x:c r="A6" s="4"/>
      <x:c r="B6" s="4"/>
      <x:c r="C6" s="4"/>
      <x:c r="D6" s="4"/>
      <x:c r="E6" s="4"/>
      <x:c r="F6" s="4"/>
      <x:c r="G6" s="4"/>
      <x:c r="H6" s="4"/>
      <x:c r="I6" s="4"/>
      <x:c r="J6" s="4"/>
      <x:c r="K6" s="4"/>
      <x:c r="L6" s="4"/>
    </x:row>
    <x:row r="7" ht="22" customHeight="1">
      <x:c r="A7" s="30" t="str">
        <x:v>MANUAL GUIDE / 266    FORM / 266</x:v>
      </x:c>
      <x:c r="B7" s="30"/>
      <x:c r="C7" s="30"/>
      <x:c r="D7" s="30"/>
      <x:c r="E7" s="30"/>
      <x:c r="F7" s="30"/>
      <x:c r="G7" s="30" t="str">
        <x:v>SOURCE RECORD</x:v>
      </x:c>
      <x:c r="H7" s="30"/>
      <x:c r="I7" s="30"/>
      <x:c r="J7" s="30"/>
      <x:c r="K7" s="30"/>
      <x:c r="L7" s="30"/>
    </x:row>
    <x:row r="8" ht="24" customHeight="1">
      <x:c r="A8" s="68" t="str">
        <x:f>IFERROR(HYPERLINK("#'H00 Source roadmap'!A94","OPEN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Activity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Task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Status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Start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Finish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Owner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completed local record with source and adaptation boundaries visible.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Retain every source task. Dates, owners and status were not supplied; populate only for an authorised local engagement.</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Retain every source task. Dates, owners and status were not supplied; populate only for an authorised local engagement.</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Read the linked source method and retain its terminology and context.</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Agree local scope, participants, information handling and decision rights.</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Complete the working fields with evidence, owners and dates.</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Apply only the scoring rules actually specified; document any local addition.</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Review the result and connect it to the next workstream or decision.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U01 p. 15; U03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RETAINED CULTURE ROADMAP / 57 source tasks; no dates or owners supplied</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Source page</x:v>
      </x:c>
      <x:c r="B98" s="99" t="str">
        <x:v>Activity</x:v>
      </x:c>
      <x:c r="C98" s="99" t="str">
        <x:v>Source task</x:v>
      </x:c>
      <x:c r="D98" s="99" t="str">
        <x:v>Status</x:v>
      </x:c>
      <x:c r="E98" s="99" t="str">
        <x:v>Start date</x:v>
      </x:c>
      <x:c r="F98" s="99" t="str">
        <x:v>Finish date</x:v>
      </x:c>
      <x:c r="G98" s="99" t="str">
        <x:v>Owner</x:v>
      </x:c>
      <x:c r="H98" s="4"/>
      <x:c r="I98" s="4"/>
      <x:c r="J98" s="4"/>
      <x:c r="K98" s="4"/>
      <x:c r="L98" s="4"/>
    </x:row>
    <x:row r="99" ht="58" customHeight="1">
      <x:c r="A99" s="4" t="n">
        <x:v>15</x:v>
      </x:c>
      <x:c r="B99" s="4" t="str">
        <x:v>Visualize the Future Culture</x:v>
      </x:c>
      <x:c r="C99" s="4" t="str">
        <x:v>Develop/ validate Culture Vision and Strategy aligned to Target of Learning Organization</x:v>
      </x:c>
      <x:c r="D99" s="38"/>
      <x:c r="E99" s="102"/>
      <x:c r="F99" s="102"/>
      <x:c r="G99" s="38"/>
      <x:c r="H99" s="4"/>
      <x:c r="I99" s="4"/>
      <x:c r="J99" s="4"/>
      <x:c r="K99" s="4"/>
      <x:c r="L99" s="4"/>
    </x:row>
    <x:row r="100" ht="58" customHeight="1">
      <x:c r="A100" s="4" t="n">
        <x:v>15</x:v>
      </x:c>
      <x:c r="B100" s="4" t="str">
        <x:v>Visualize the Future Culture</x:v>
      </x:c>
      <x:c r="C100" s="4" t="str">
        <x:v>Identify initiatives required to implement Learning Organization by leveraging Culture Strategy document</x:v>
      </x:c>
      <x:c r="D100" s="38"/>
      <x:c r="E100" s="102"/>
      <x:c r="F100" s="102"/>
      <x:c r="G100" s="38"/>
      <x:c r="H100" s="4"/>
      <x:c r="I100" s="4"/>
      <x:c r="J100" s="4"/>
      <x:c r="K100" s="4"/>
      <x:c r="L100" s="4"/>
    </x:row>
    <x:row r="101" ht="58" customHeight="1">
      <x:c r="A101" s="4" t="n">
        <x:v>15</x:v>
      </x:c>
      <x:c r="B101" s="4" t="str">
        <x:v>Plan Project</x:v>
      </x:c>
      <x:c r="C101" s="4" t="str">
        <x:v>Prioritize initiatives and create an implementation plan</x:v>
      </x:c>
      <x:c r="D101" s="38"/>
      <x:c r="E101" s="102"/>
      <x:c r="F101" s="102"/>
      <x:c r="G101" s="38"/>
    </x:row>
    <x:row r="102" ht="58" customHeight="1">
      <x:c r="A102" s="4" t="n">
        <x:v>15</x:v>
      </x:c>
      <x:c r="B102" s="4" t="str">
        <x:v>Plan Project</x:v>
      </x:c>
      <x:c r="C102" s="4" t="str">
        <x:v>Develop ongoing monitoring and reporting mechanism</x:v>
      </x:c>
      <x:c r="D102" s="38"/>
      <x:c r="E102" s="102"/>
      <x:c r="F102" s="102"/>
      <x:c r="G102" s="38"/>
    </x:row>
    <x:row r="103" ht="58" customHeight="1">
      <x:c r="A103" s="4" t="n">
        <x:v>15</x:v>
      </x:c>
      <x:c r="B103" s="4" t="str">
        <x:v>Plan Project</x:v>
      </x:c>
      <x:c r="C103" s="4" t="str">
        <x:v>Implement prioritized initiatives, track progress and report</x:v>
      </x:c>
      <x:c r="D103" s="38"/>
      <x:c r="E103" s="102"/>
      <x:c r="F103" s="102"/>
      <x:c r="G103" s="38"/>
    </x:row>
    <x:row r="104" ht="58" customHeight="1">
      <x:c r="A104" s="4" t="n">
        <x:v>15</x:v>
      </x:c>
      <x:c r="B104" s="4" t="str">
        <x:v>Build the Conditions for Leader Led Change</x:v>
      </x:c>
      <x:c r="C104" s="4" t="str">
        <x:v>Identify Key Leadership required for success</x:v>
      </x:c>
      <x:c r="D104" s="38"/>
      <x:c r="E104" s="102"/>
      <x:c r="F104" s="102"/>
      <x:c r="G104" s="38"/>
    </x:row>
    <x:row r="105" ht="58" customHeight="1">
      <x:c r="A105" s="4" t="n">
        <x:v>15</x:v>
      </x:c>
      <x:c r="B105" s="4" t="str">
        <x:v>Build the Conditions for Leader Led Change</x:v>
      </x:c>
      <x:c r="C105" s="4" t="str">
        <x:v>Have one to one meetings to brief key leaders on Learning culture and implementation plan</x:v>
      </x:c>
      <x:c r="D105" s="38"/>
      <x:c r="E105" s="102"/>
      <x:c r="F105" s="102"/>
      <x:c r="G105" s="38"/>
    </x:row>
    <x:row r="106" ht="58" customHeight="1">
      <x:c r="A106" s="4" t="n">
        <x:v>15</x:v>
      </x:c>
      <x:c r="B106" s="4" t="str">
        <x:v>Build the Conditions for Leader Led Change</x:v>
      </x:c>
      <x:c r="C106" s="4" t="str">
        <x:v>Organize a Leadership Lab to discuss key leadership actions needed to support the change</x:v>
      </x:c>
      <x:c r="D106" s="38"/>
      <x:c r="E106" s="102"/>
      <x:c r="F106" s="102"/>
      <x:c r="G106" s="38"/>
    </x:row>
    <x:row r="107" ht="58" customHeight="1">
      <x:c r="A107" s="4" t="n">
        <x:v>16</x:v>
      </x:c>
      <x:c r="B107" s="4" t="str">
        <x:v>Build the Conditions for Leader Led Change</x:v>
      </x:c>
      <x:c r="C107" s="4" t="str">
        <x:v>Develop a checklist of daily, weekly and quarterly symbolic actions that each Leader needs to undertake</x:v>
      </x:c>
      <x:c r="D107" s="38"/>
      <x:c r="E107" s="102"/>
      <x:c r="F107" s="102"/>
      <x:c r="G107" s="38"/>
    </x:row>
    <x:row r="108" ht="58" customHeight="1">
      <x:c r="A108" s="4" t="n">
        <x:v>16</x:v>
      </x:c>
      <x:c r="B108" s="4" t="str">
        <x:v>Build the Conditions for Leader Led Change</x:v>
      </x:c>
      <x:c r="C108" s="4" t="str">
        <x:v>Develop ongoing monitoring and self reporting mechanism for Leaders</x:v>
      </x:c>
      <x:c r="D108" s="38"/>
      <x:c r="E108" s="102"/>
      <x:c r="F108" s="102"/>
      <x:c r="G108" s="38"/>
    </x:row>
    <x:row r="109" ht="58" customHeight="1">
      <x:c r="A109" s="4" t="n">
        <x:v>16</x:v>
      </x:c>
      <x:c r="B109" s="4" t="str">
        <x:v>Build the Conditions for Leader Led Change</x:v>
      </x:c>
      <x:c r="C109" s="4" t="str">
        <x:v>Conduct quarterly check ins with Leaders to assess progress and undertake adjustments to checklists</x:v>
      </x:c>
      <x:c r="D109" s="38"/>
      <x:c r="E109" s="102"/>
      <x:c r="F109" s="102"/>
      <x:c r="G109" s="38"/>
    </x:row>
    <x:row r="110" ht="58" customHeight="1">
      <x:c r="A110" s="4" t="n">
        <x:v>16</x:v>
      </x:c>
      <x:c r="B110" s="4" t="str">
        <x:v>Build the Conditions for Leader Led Change</x:v>
      </x:c>
      <x:c r="C110" s="4" t="str">
        <x:v>Conduct half yearly 360 degree feedback to measure the reaction and perception to Leadership behaviors and actions</x:v>
      </x:c>
      <x:c r="D110" s="38"/>
      <x:c r="E110" s="102"/>
      <x:c r="F110" s="102"/>
      <x:c r="G110" s="38"/>
    </x:row>
    <x:row r="111" ht="58" customHeight="1">
      <x:c r="A111" s="4" t="n">
        <x:v>16</x:v>
      </x:c>
      <x:c r="B111" s="4" t="str">
        <x:v>Mobilize and Engage Communities</x:v>
      </x:c>
      <x:c r="C111" s="4" t="str">
        <x:v>Identify Impacted Communities</x:v>
      </x:c>
      <x:c r="D111" s="38"/>
      <x:c r="E111" s="102"/>
      <x:c r="F111" s="102"/>
      <x:c r="G111" s="38"/>
    </x:row>
    <x:row r="112" ht="58" customHeight="1">
      <x:c r="A112" s="4" t="n">
        <x:v>16</x:v>
      </x:c>
      <x:c r="B112" s="4" t="str">
        <x:v>Mobilize and Engage Communities</x:v>
      </x:c>
      <x:c r="C112" s="4" t="str">
        <x:v>Leverage stakeholder assessment tool to assess each community</x:v>
      </x:c>
      <x:c r="D112" s="38"/>
      <x:c r="E112" s="102"/>
      <x:c r="F112" s="102"/>
      <x:c r="G112" s="38"/>
    </x:row>
    <x:row r="113" ht="58" customHeight="1">
      <x:c r="A113" s="4" t="n">
        <x:v>16</x:v>
      </x:c>
      <x:c r="B113" s="4" t="str">
        <x:v>Mobilize and Engage Communities</x:v>
      </x:c>
      <x:c r="C113" s="4" t="str">
        <x:v>Categorize stakeholders based on the assessment to determine best fit engagement strategy</x:v>
      </x:c>
      <x:c r="D113" s="38"/>
      <x:c r="E113" s="102"/>
      <x:c r="F113" s="102"/>
      <x:c r="G113" s="38"/>
    </x:row>
    <x:row r="114" ht="58" customHeight="1">
      <x:c r="A114" s="4" t="n">
        <x:v>16</x:v>
      </x:c>
      <x:c r="B114" s="4" t="str">
        <x:v>Mobilize and Engage Communities</x:v>
      </x:c>
      <x:c r="C114" s="4" t="str">
        <x:v>Develop key messages to convince them of the need for change</x:v>
      </x:c>
      <x:c r="D114" s="38"/>
      <x:c r="E114" s="102"/>
      <x:c r="F114" s="102"/>
      <x:c r="G114" s="38"/>
    </x:row>
    <x:row r="115" ht="58" customHeight="1">
      <x:c r="A115" s="4" t="n">
        <x:v>17</x:v>
      </x:c>
      <x:c r="B115" s="4" t="str">
        <x:v>Mobilize and Engage Communities</x:v>
      </x:c>
      <x:c r="C115" s="4" t="str">
        <x:v>Develop engagement plan for each stakeholder group</x:v>
      </x:c>
      <x:c r="D115" s="38"/>
      <x:c r="E115" s="102"/>
      <x:c r="F115" s="102"/>
      <x:c r="G115" s="38"/>
    </x:row>
    <x:row r="116" ht="58" customHeight="1">
      <x:c r="A116" s="4" t="n">
        <x:v>17</x:v>
      </x:c>
      <x:c r="B116" s="4" t="str">
        <x:v>Mobilize and Engage Communities</x:v>
      </x:c>
      <x:c r="C116" s="4" t="str">
        <x:v>Develop ongoing monitoring and reporting mechanism</x:v>
      </x:c>
      <x:c r="D116" s="38"/>
      <x:c r="E116" s="102"/>
      <x:c r="F116" s="102"/>
      <x:c r="G116" s="38"/>
    </x:row>
    <x:row r="117" ht="58" customHeight="1">
      <x:c r="A117" s="4" t="n">
        <x:v>17</x:v>
      </x:c>
      <x:c r="B117" s="4" t="str">
        <x:v>Mobilize and Engage Communities</x:v>
      </x:c>
      <x:c r="C117" s="4" t="str">
        <x:v>Implement engagement plan, track progress and report</x:v>
      </x:c>
      <x:c r="D117" s="38"/>
      <x:c r="E117" s="102"/>
      <x:c r="F117" s="102"/>
      <x:c r="G117" s="38"/>
    </x:row>
    <x:row r="118" ht="58" customHeight="1">
      <x:c r="A118" s="4" t="n">
        <x:v>17</x:v>
      </x:c>
      <x:c r="B118" s="4" t="str">
        <x:v>Mobilize and Engage Communities</x:v>
      </x:c>
      <x:c r="C118" s="4" t="str">
        <x:v>Design Change Campaign to cover continuous two way communication with all impacted communities</x:v>
      </x:c>
      <x:c r="D118" s="38"/>
      <x:c r="E118" s="102"/>
      <x:c r="F118" s="102"/>
      <x:c r="G118" s="38"/>
    </x:row>
    <x:row r="119" ht="58" customHeight="1">
      <x:c r="A119" s="4" t="n">
        <x:v>17</x:v>
      </x:c>
      <x:c r="B119" s="4" t="str">
        <x:v>Mobilize and Engage Communities</x:v>
      </x:c>
      <x:c r="C119" s="4" t="str">
        <x:v>Assess and finalize communication channels for each community</x:v>
      </x:c>
      <x:c r="D119" s="38"/>
      <x:c r="E119" s="102"/>
      <x:c r="F119" s="102"/>
      <x:c r="G119" s="38"/>
    </x:row>
    <x:row r="120" ht="58" customHeight="1">
      <x:c r="A120" s="4" t="n">
        <x:v>17</x:v>
      </x:c>
      <x:c r="B120" s="4" t="str">
        <x:v>Mobilize and Engage Communities</x:v>
      </x:c>
      <x:c r="C120" s="4" t="str">
        <x:v>Develop a communication plan highlighting all communication activities for each community</x:v>
      </x:c>
      <x:c r="D120" s="38"/>
      <x:c r="E120" s="102"/>
      <x:c r="F120" s="102"/>
      <x:c r="G120" s="38"/>
    </x:row>
    <x:row r="121" ht="58" customHeight="1">
      <x:c r="A121" s="4" t="n">
        <x:v>17</x:v>
      </x:c>
      <x:c r="B121" s="4" t="str">
        <x:v>Use Data to Direct the Change Effort</x:v>
      </x:c>
      <x:c r="C121" s="4" t="str">
        <x:v>Develop Change Agent Network (CAN) Approach based on guidance available in Culture Change framework</x:v>
      </x:c>
      <x:c r="D121" s="38"/>
      <x:c r="E121" s="102"/>
      <x:c r="F121" s="102"/>
      <x:c r="G121" s="38"/>
    </x:row>
    <x:row r="122" ht="58" customHeight="1">
      <x:c r="A122" s="4" t="n">
        <x:v>17</x:v>
      </x:c>
      <x:c r="B122" s="4" t="str">
        <x:v>Use Data to Direct the Change Effort</x:v>
      </x:c>
      <x:c r="C122" s="4" t="str">
        <x:v>Build Change Metrics Reports and Dashboards based on approaches outlined in Culture Strategy</x:v>
      </x:c>
      <x:c r="D122" s="38"/>
      <x:c r="E122" s="102"/>
      <x:c r="F122" s="102"/>
      <x:c r="G122" s="38"/>
    </x:row>
    <x:row r="123" ht="58" customHeight="1">
      <x:c r="A123" s="4" t="n">
        <x:v>18</x:v>
      </x:c>
      <x:c r="B123" s="4" t="str">
        <x:v>Use Data to Direct the Change Effort</x:v>
      </x:c>
      <x:c r="C123" s="4" t="str">
        <x:v>Perform Change Impact Assessment using the tool available in the Culture Change Framework</x:v>
      </x:c>
      <x:c r="D123" s="38"/>
      <x:c r="E123" s="102"/>
      <x:c r="F123" s="102"/>
      <x:c r="G123" s="38"/>
    </x:row>
    <x:row r="124" ht="58" customHeight="1">
      <x:c r="A124" s="4" t="n">
        <x:v>18</x:v>
      </x:c>
      <x:c r="B124" s="4" t="str">
        <x:v>Use Data to Direct the Change Effort</x:v>
      </x:c>
      <x:c r="C124" s="4" t="str">
        <x:v>Assess Change Readiness using the tool available in the Culture Change Framework</x:v>
      </x:c>
      <x:c r="D124" s="38"/>
      <x:c r="E124" s="102"/>
      <x:c r="F124" s="102"/>
      <x:c r="G124" s="38"/>
    </x:row>
    <x:row r="125" ht="58" customHeight="1">
      <x:c r="A125" s="4" t="n">
        <x:v>18</x:v>
      </x:c>
      <x:c r="B125" s="4" t="str">
        <x:v>Use Data to Direct the Change Effort</x:v>
      </x:c>
      <x:c r="C125" s="4" t="str">
        <x:v>Conduct Change Readiness on a quarterly basis using the tool available in the Culture Change Framework</x:v>
      </x:c>
      <x:c r="D125" s="38"/>
      <x:c r="E125" s="102"/>
      <x:c r="F125" s="102"/>
      <x:c r="G125" s="38"/>
    </x:row>
    <x:row r="126" ht="58" customHeight="1">
      <x:c r="A126" s="4" t="n">
        <x:v>18</x:v>
      </x:c>
      <x:c r="B126" s="4" t="str">
        <x:v>Use Data to Direct the Change Effort</x:v>
      </x:c>
      <x:c r="C126" s="4" t="str">
        <x:v>Based on outcomes of impact and readiness assessments, recommend mitigating actions covering process, policy and people related changes</x:v>
      </x:c>
      <x:c r="D126" s="38"/>
      <x:c r="E126" s="102"/>
      <x:c r="F126" s="102"/>
      <x:c r="G126" s="38"/>
    </x:row>
    <x:row r="127" ht="58" customHeight="1">
      <x:c r="A127" s="4" t="n">
        <x:v>18</x:v>
      </x:c>
      <x:c r="B127" s="4" t="str">
        <x:v>Use Data to Direct the Change Effort</x:v>
      </x:c>
      <x:c r="C127" s="4" t="str">
        <x:v>Monitor and report on implementation of suggested mitigating actions</x:v>
      </x:c>
      <x:c r="D127" s="38"/>
      <x:c r="E127" s="102"/>
      <x:c r="F127" s="102"/>
      <x:c r="G127" s="38"/>
    </x:row>
    <x:row r="128" ht="58" customHeight="1">
      <x:c r="A128" s="4" t="n">
        <x:v>18</x:v>
      </x:c>
      <x:c r="B128" s="4" t="str">
        <x:v>Design Culture Experience</x:v>
      </x:c>
      <x:c r="C128" s="4" t="str">
        <x:v>Define Culture Personas outlining what characteristics and traits define the Learning Culture</x:v>
      </x:c>
      <x:c r="D128" s="38"/>
      <x:c r="E128" s="102"/>
      <x:c r="F128" s="102"/>
      <x:c r="G128" s="38"/>
    </x:row>
    <x:row r="129" ht="58" customHeight="1">
      <x:c r="A129" s="4" t="n">
        <x:v>18</x:v>
      </x:c>
      <x:c r="B129" s="4" t="str">
        <x:v>Design Culture Experience</x:v>
      </x:c>
      <x:c r="C129" s="4" t="str">
        <x:v>Develop Culture Journey Map showing how typical processes will work in a Learning Culture</x:v>
      </x:c>
      <x:c r="D129" s="38"/>
      <x:c r="E129" s="102"/>
      <x:c r="F129" s="102"/>
      <x:c r="G129" s="38"/>
    </x:row>
    <x:row r="130" ht="58" customHeight="1">
      <x:c r="A130" s="4" t="n">
        <x:v>18</x:v>
      </x:c>
      <x:c r="B130" s="4" t="str">
        <x:v>Personalize the Change Campaign</x:v>
      </x:c>
      <x:c r="C130" s="4" t="str">
        <x:v>Develop content in a collaborative manner with different teams including corporate communications</x:v>
      </x:c>
      <x:c r="D130" s="38"/>
      <x:c r="E130" s="102"/>
      <x:c r="F130" s="102"/>
      <x:c r="G130" s="38"/>
    </x:row>
    <x:row r="131" ht="58" customHeight="1">
      <x:c r="A131" s="4" t="n">
        <x:v>19</x:v>
      </x:c>
      <x:c r="B131" s="4" t="str">
        <x:v>Personalize the Change Campaign</x:v>
      </x:c>
      <x:c r="C131" s="4" t="str">
        <x:v>Develop ongoing monitoring and reporting mechanism</x:v>
      </x:c>
      <x:c r="D131" s="38"/>
      <x:c r="E131" s="102"/>
      <x:c r="F131" s="102"/>
      <x:c r="G131" s="38"/>
    </x:row>
    <x:row r="132" ht="58" customHeight="1">
      <x:c r="A132" s="4" t="n">
        <x:v>19</x:v>
      </x:c>
      <x:c r="B132" s="4" t="str">
        <x:v>Personalize the Change Campaign</x:v>
      </x:c>
      <x:c r="C132" s="4" t="str">
        <x:v>Implement comms activities, track progress and report</x:v>
      </x:c>
      <x:c r="D132" s="38"/>
      <x:c r="E132" s="102"/>
      <x:c r="F132" s="102"/>
      <x:c r="G132" s="38"/>
    </x:row>
    <x:row r="133" ht="58" customHeight="1">
      <x:c r="A133" s="4" t="n">
        <x:v>19</x:v>
      </x:c>
      <x:c r="B133" s="4" t="str">
        <x:v>Accelerate Future Skillsets</x:v>
      </x:c>
      <x:c r="C133" s="4" t="str">
        <x:v>Define Learning Approach and Plan to drive target values of a Learning Culture</x:v>
      </x:c>
      <x:c r="D133" s="38"/>
      <x:c r="E133" s="102"/>
      <x:c r="F133" s="102"/>
      <x:c r="G133" s="38"/>
    </x:row>
    <x:row r="134" ht="58" customHeight="1">
      <x:c r="A134" s="4" t="n">
        <x:v>19</x:v>
      </x:c>
      <x:c r="B134" s="4" t="str">
        <x:v>Accelerate Future Skillsets</x:v>
      </x:c>
      <x:c r="C134" s="4" t="str">
        <x:v>Develop Learning Curriculum to train employees on Learning Culture, preferred behaviours and enabling tools</x:v>
      </x:c>
      <x:c r="D134" s="38"/>
      <x:c r="E134" s="102"/>
      <x:c r="F134" s="102"/>
      <x:c r="G134" s="38"/>
    </x:row>
    <x:row r="135" ht="58" customHeight="1">
      <x:c r="A135" s="4" t="n">
        <x:v>19</x:v>
      </x:c>
      <x:c r="B135" s="4" t="str">
        <x:v>Accelerate Future Skillsets</x:v>
      </x:c>
      <x:c r="C135" s="4" t="str">
        <x:v>Develop a Leadership training and coaching program to support leaders to develop supporting capabilities</x:v>
      </x:c>
      <x:c r="D135" s="38"/>
      <x:c r="E135" s="102"/>
      <x:c r="F135" s="102"/>
      <x:c r="G135" s="38"/>
    </x:row>
    <x:row r="136" ht="58" customHeight="1">
      <x:c r="A136" s="4" t="n">
        <x:v>19</x:v>
      </x:c>
      <x:c r="B136" s="4" t="str">
        <x:v>Accelerate Future Skillsets</x:v>
      </x:c>
      <x:c r="C136" s="4" t="str">
        <x:v>Develop a Culture Ambassador/ Change Agent training to train on change and culture activation skills</x:v>
      </x:c>
      <x:c r="D136" s="38"/>
      <x:c r="E136" s="102"/>
      <x:c r="F136" s="102"/>
      <x:c r="G136" s="38"/>
    </x:row>
    <x:row r="137" ht="58" customHeight="1">
      <x:c r="A137" s="4" t="n">
        <x:v>19</x:v>
      </x:c>
      <x:c r="B137" s="4" t="str">
        <x:v>Accelerate Future Skillsets</x:v>
      </x:c>
      <x:c r="C137" s="4" t="str">
        <x:v>Develop a training for HR teams to train on integrating HR processes with target culture</x:v>
      </x:c>
      <x:c r="D137" s="38"/>
      <x:c r="E137" s="102"/>
      <x:c r="F137" s="102"/>
      <x:c r="G137" s="38"/>
    </x:row>
    <x:row r="138" ht="58" customHeight="1">
      <x:c r="A138" s="4" t="n">
        <x:v>19</x:v>
      </x:c>
      <x:c r="B138" s="4" t="str">
        <x:v>Accelerate Future Skillsets</x:v>
      </x:c>
      <x:c r="C138" s="4" t="str">
        <x:v>Develop an employee training on target culture and values</x:v>
      </x:c>
      <x:c r="D138" s="38"/>
      <x:c r="E138" s="102"/>
      <x:c r="F138" s="102"/>
      <x:c r="G138" s="38"/>
    </x:row>
    <x:row r="139" ht="58" customHeight="1">
      <x:c r="A139" s="4" t="n">
        <x:v>20</x:v>
      </x:c>
      <x:c r="B139" s="4" t="str">
        <x:v>Accelerate Future Skillsets</x:v>
      </x:c>
      <x:c r="C139" s="4" t="str">
        <x:v>Prepare training materials</x:v>
      </x:c>
      <x:c r="D139" s="38"/>
      <x:c r="E139" s="102"/>
      <x:c r="F139" s="102"/>
      <x:c r="G139" s="38"/>
    </x:row>
    <x:row r="140" ht="58" customHeight="1">
      <x:c r="A140" s="4" t="n">
        <x:v>20</x:v>
      </x:c>
      <x:c r="B140" s="4" t="str">
        <x:v>Accelerate Future Skillsets</x:v>
      </x:c>
      <x:c r="C140" s="4" t="str">
        <x:v>Deploy Learning for different learner groups</x:v>
      </x:c>
      <x:c r="D140" s="38"/>
      <x:c r="E140" s="102"/>
      <x:c r="F140" s="102"/>
      <x:c r="G140" s="38"/>
    </x:row>
    <x:row r="141" ht="58" customHeight="1">
      <x:c r="A141" s="4" t="n">
        <x:v>20</x:v>
      </x:c>
      <x:c r="B141" s="4" t="str">
        <x:v>Accelerate Future Skillsets</x:v>
      </x:c>
      <x:c r="C141" s="4" t="str">
        <x:v>Evaluate Learning for different learner groups</x:v>
      </x:c>
      <x:c r="D141" s="38"/>
      <x:c r="E141" s="102"/>
      <x:c r="F141" s="102"/>
      <x:c r="G141" s="38"/>
    </x:row>
    <x:row r="142" ht="58" customHeight="1">
      <x:c r="A142" s="4" t="n">
        <x:v>20</x:v>
      </x:c>
      <x:c r="B142" s="4" t="str">
        <x:v>Accelerate Future Skillsets</x:v>
      </x:c>
      <x:c r="C142" s="4" t="str">
        <x:v>Transition Learning Resources to local change/ learning teams for Ongoing Learning</x:v>
      </x:c>
      <x:c r="D142" s="38"/>
      <x:c r="E142" s="102"/>
      <x:c r="F142" s="102"/>
      <x:c r="G142" s="38"/>
    </x:row>
    <x:row r="143" ht="58" customHeight="1">
      <x:c r="A143" s="4" t="n">
        <x:v>20</x:v>
      </x:c>
      <x:c r="B143" s="4" t="str">
        <x:v>Activate Business Networks</x:v>
      </x:c>
      <x:c r="C143" s="4" t="str">
        <x:v>Engage Change Agent Networks in monthly interactions to collect "on the ground" progress, challenges and achievements</x:v>
      </x:c>
      <x:c r="D143" s="38"/>
      <x:c r="E143" s="102"/>
      <x:c r="F143" s="102"/>
      <x:c r="G143" s="38"/>
    </x:row>
    <x:row r="144" ht="58" customHeight="1">
      <x:c r="A144" s="4" t="n">
        <x:v>20</x:v>
      </x:c>
      <x:c r="B144" s="4" t="str">
        <x:v>Activate Business Networks</x:v>
      </x:c>
      <x:c r="C144" s="4" t="str">
        <x:v>Develop and Launch Culture Ambassador Program for Culture early adopters</x:v>
      </x:c>
      <x:c r="D144" s="38"/>
      <x:c r="E144" s="102"/>
      <x:c r="F144" s="102"/>
      <x:c r="G144" s="38"/>
    </x:row>
    <x:row r="145" ht="58" customHeight="1">
      <x:c r="A145" s="4" t="n">
        <x:v>20</x:v>
      </x:c>
      <x:c r="B145" s="4" t="str">
        <x:v>Activate Business Networks</x:v>
      </x:c>
      <x:c r="C145" s="4" t="str">
        <x:v>Transfer Knowledge to Business Owners/ Change Teams to sustain</x:v>
      </x:c>
      <x:c r="D145" s="38"/>
      <x:c r="E145" s="102"/>
      <x:c r="F145" s="102"/>
      <x:c r="G145" s="38"/>
    </x:row>
    <x:row r="146" ht="58" customHeight="1">
      <x:c r="A146" s="4" t="n">
        <x:v>20</x:v>
      </x:c>
      <x:c r="B146" s="4" t="str">
        <x:v>Follow Through with Performance Support</x:v>
      </x:c>
      <x:c r="C146" s="4" t="str">
        <x:v>Build Post Launch Change Adoption Plan including dashboards to measure target culture values</x:v>
      </x:c>
      <x:c r="D146" s="38"/>
      <x:c r="E146" s="102"/>
      <x:c r="F146" s="102"/>
      <x:c r="G146" s="38"/>
    </x:row>
    <x:row r="147" ht="58" customHeight="1">
      <x:c r="A147" s="4" t="n">
        <x:v>21</x:v>
      </x:c>
      <x:c r="B147" s="4" t="str">
        <x:v>Follow Through with Performance Support</x:v>
      </x:c>
      <x:c r="C147" s="4" t="str">
        <x:v>Integrate culture measurement and assessment as part of existing Employee Engagement surveys</x:v>
      </x:c>
      <x:c r="D147" s="38"/>
      <x:c r="E147" s="102"/>
      <x:c r="F147" s="102"/>
      <x:c r="G147" s="38"/>
    </x:row>
    <x:row r="148" ht="58" customHeight="1">
      <x:c r="A148" s="4" t="n">
        <x:v>21</x:v>
      </x:c>
      <x:c r="B148" s="4" t="str">
        <x:v>Make Behaviours Everyday Habits</x:v>
      </x:c>
      <x:c r="C148" s="4" t="str">
        <x:v>Develop a "Culture Card" showing supporting and conflicting behaviours for a Learning Organization</x:v>
      </x:c>
      <x:c r="D148" s="38"/>
      <x:c r="E148" s="102"/>
      <x:c r="F148" s="102"/>
      <x:c r="G148" s="38"/>
    </x:row>
    <x:row r="149" ht="58" customHeight="1">
      <x:c r="A149" s="4" t="n">
        <x:v>21</x:v>
      </x:c>
      <x:c r="B149" s="4" t="str">
        <x:v>Make Behaviours Everyday Habits</x:v>
      </x:c>
      <x:c r="C149" s="4" t="str">
        <x:v>Integrate measurement of target values in individual performance management objectives</x:v>
      </x:c>
      <x:c r="D149" s="38"/>
      <x:c r="E149" s="102"/>
      <x:c r="F149" s="102"/>
      <x:c r="G149" s="38"/>
    </x:row>
    <x:row r="150" ht="58" customHeight="1">
      <x:c r="A150" s="4" t="n">
        <x:v>21</x:v>
      </x:c>
      <x:c r="B150" s="4" t="str">
        <x:v>Make Behaviours Everyday Habits</x:v>
      </x:c>
      <x:c r="C150" s="4" t="str">
        <x:v>Execute Post Launch Change Communications Campaign including sharing success stories, testimonials and impacts</x:v>
      </x:c>
      <x:c r="D150" s="38"/>
      <x:c r="E150" s="102"/>
      <x:c r="F150" s="102"/>
      <x:c r="G150" s="38"/>
    </x:row>
    <x:row r="151" ht="58" customHeight="1">
      <x:c r="A151" s="4" t="n">
        <x:v>21</x:v>
      </x:c>
      <x:c r="B151" s="4" t="str">
        <x:v>Make Behaviours Everyday Habits</x:v>
      </x:c>
      <x:c r="C151" s="4" t="str">
        <x:v>Measure Culture Adoption and Impact using the tools and approaches defined in target culture strategy</x:v>
      </x:c>
      <x:c r="D151" s="38"/>
      <x:c r="E151" s="102"/>
      <x:c r="F151" s="102"/>
      <x:c r="G151" s="38"/>
    </x:row>
    <x:row r="152" ht="58" customHeight="1">
      <x:c r="A152" s="4" t="n">
        <x:v>21</x:v>
      </x:c>
      <x:c r="B152" s="4" t="str">
        <x:v>Recognize Success and Evolve</x:v>
      </x:c>
      <x:c r="C152" s="4" t="str">
        <x:v>Reward Desired behaviours supporting Learning Culture using enterprise processes e.g. PMS</x:v>
      </x:c>
      <x:c r="D152" s="38"/>
      <x:c r="E152" s="102"/>
      <x:c r="F152" s="102"/>
      <x:c r="G152" s="38"/>
    </x:row>
    <x:row r="153" ht="58" customHeight="1">
      <x:c r="A153" s="4" t="n">
        <x:v>21</x:v>
      </x:c>
      <x:c r="B153" s="4" t="str">
        <x:v>Recognize Success and Evolve</x:v>
      </x:c>
      <x:c r="C153" s="4" t="str">
        <x:v>Institute a Culture Exemplar award on a monthly basis to reward employees exhibiting target values and behaviours</x:v>
      </x:c>
      <x:c r="D153" s="38"/>
      <x:c r="E153" s="102"/>
      <x:c r="F153" s="102"/>
      <x:c r="G153" s="38"/>
    </x:row>
    <x:row r="154" ht="58" customHeight="1">
      <x:c r="A154" s="4" t="n">
        <x:v>21</x:v>
      </x:c>
      <x:c r="B154" s="4" t="str">
        <x:v>Close Project</x:v>
      </x:c>
      <x:c r="C154" s="4" t="str">
        <x:v>Close Culture implementation plan</x:v>
      </x:c>
      <x:c r="D154" s="38"/>
      <x:c r="E154" s="102"/>
      <x:c r="F154" s="102"/>
      <x:c r="G154" s="38"/>
    </x:row>
    <x:row r="155" ht="58" customHeight="1">
      <x:c r="A155" s="4" t="n">
        <x:v>21</x:v>
      </x:c>
      <x:c r="B155" s="4" t="str">
        <x:v>Close Project</x:v>
      </x:c>
      <x:c r="C155" s="4" t="str">
        <x:v>Transition culture initiatives to business as usual processes</x:v>
      </x:c>
      <x:c r="D155" s="38"/>
      <x:c r="E155" s="102"/>
      <x:c r="F155" s="102"/>
      <x:c r="G155" s="38"/>
    </x:row>
    <x:row r="156" ht="38" customHeight="1">
      <x:c r="A156" s="4"/>
      <x:c r="B156" s="4"/>
      <x:c r="C156" s="4"/>
      <x:c r="D156" s="4"/>
      <x:c r="E156" s="4"/>
      <x:c r="F156" s="4"/>
      <x:c r="G156" s="4"/>
    </x:row>
    <x:row r="157" ht="38" customHeight="1">
      <x:c r="A157" s="4"/>
      <x:c r="B157" s="4"/>
      <x:c r="C157" s="4"/>
      <x:c r="D157" s="4"/>
      <x:c r="E157" s="4"/>
      <x:c r="F157" s="4"/>
      <x:c r="G157" s="4"/>
    </x:row>
    <x:row r="158" ht="38" customHeight="1">
      <x:c r="A158" s="4"/>
      <x:c r="B158" s="4"/>
      <x:c r="C158" s="4"/>
      <x:c r="D158" s="4"/>
      <x:c r="E158" s="4"/>
      <x:c r="F158" s="4"/>
      <x:c r="G158" s="4"/>
    </x:row>
    <x:row r="159" ht="38" customHeight="1">
      <x:c r="A159" s="4"/>
      <x:c r="B159" s="4"/>
      <x:c r="C159" s="4"/>
      <x:c r="D159" s="4"/>
      <x:c r="E159" s="4"/>
      <x:c r="F159" s="4"/>
      <x:c r="G159" s="4"/>
    </x:row>
    <x:row r="160" ht="38" customHeight="1">
      <x:c r="A160" s="4"/>
      <x:c r="B160" s="4"/>
      <x:c r="C160" s="4"/>
      <x:c r="D160" s="4"/>
      <x:c r="E160" s="4"/>
      <x:c r="F160" s="4"/>
      <x:c r="G160" s="4"/>
    </x:row>
    <x:row r="161" ht="38" customHeight="1">
      <x:c r="A161" s="4"/>
      <x:c r="B161" s="4"/>
      <x:c r="C161" s="4"/>
      <x:c r="D161" s="4"/>
      <x:c r="E161" s="4"/>
      <x:c r="F161" s="4"/>
      <x:c r="G161" s="4"/>
    </x:row>
    <x:row r="162" ht="38" customHeight="1">
      <x:c r="A162" s="4"/>
      <x:c r="B162" s="4"/>
      <x:c r="C162" s="4"/>
      <x:c r="D162" s="4"/>
      <x:c r="E162" s="4"/>
      <x:c r="F162" s="4"/>
      <x:c r="G162" s="4"/>
    </x:row>
    <x:row r="163" ht="38" customHeight="1">
      <x:c r="A163" s="4"/>
      <x:c r="B163" s="4"/>
      <x:c r="C163" s="4"/>
      <x:c r="D163" s="4"/>
      <x:c r="E163" s="4"/>
      <x:c r="F163" s="4"/>
      <x:c r="G163" s="4"/>
    </x:row>
    <x:row r="164" ht="38" customHeight="1">
      <x:c r="A164" s="4"/>
      <x:c r="B164" s="4"/>
      <x:c r="C164" s="4"/>
      <x:c r="D164" s="4"/>
      <x:c r="E164" s="4"/>
      <x:c r="F164" s="4"/>
      <x:c r="G164" s="4"/>
    </x:row>
    <x:row r="165" ht="38" customHeight="1">
      <x:c r="A165" s="4"/>
      <x:c r="B165" s="4"/>
      <x:c r="C165" s="4"/>
      <x:c r="D165" s="4"/>
      <x:c r="E165" s="4"/>
      <x:c r="F165" s="4"/>
      <x:c r="G165" s="4"/>
    </x:row>
    <x:row r="166" ht="38" customHeight="1">
      <x:c r="A166" s="4"/>
      <x:c r="B166" s="4"/>
      <x:c r="C166" s="4"/>
      <x:c r="D166" s="4"/>
      <x:c r="E166" s="4"/>
      <x:c r="F166" s="4"/>
      <x:c r="G166" s="4"/>
    </x:row>
    <x:row r="167" ht="38" customHeight="1">
      <x:c r="A167" s="4"/>
      <x:c r="B167" s="4"/>
      <x:c r="C167" s="4"/>
      <x:c r="D167" s="4"/>
      <x:c r="E167" s="4"/>
      <x:c r="F167" s="4"/>
      <x:c r="G167" s="4"/>
    </x:row>
    <x:row r="168" ht="38" customHeight="1">
      <x:c r="A168" s="4"/>
      <x:c r="B168" s="4"/>
      <x:c r="C168" s="4"/>
      <x:c r="D168" s="4"/>
      <x:c r="E168" s="4"/>
      <x:c r="F168" s="4"/>
      <x:c r="G168" s="4"/>
    </x:row>
    <x:row r="169" ht="38" customHeight="1">
      <x:c r="A169" s="4"/>
      <x:c r="B169" s="4"/>
      <x:c r="C169" s="4"/>
      <x:c r="D169" s="4"/>
      <x:c r="E169" s="4"/>
      <x:c r="F169" s="4"/>
      <x:c r="G169" s="4"/>
    </x:row>
    <x:row r="170" ht="38" customHeight="1">
      <x:c r="A170" s="4"/>
      <x:c r="B170" s="4"/>
      <x:c r="C170" s="4"/>
      <x:c r="D170" s="4"/>
      <x:c r="E170" s="4"/>
      <x:c r="F170" s="4"/>
      <x:c r="G170" s="4"/>
    </x:row>
    <x:row r="171" ht="38" customHeight="1">
      <x:c r="A171" s="4"/>
      <x:c r="B171" s="4"/>
      <x:c r="C171" s="4"/>
      <x:c r="D171" s="4"/>
      <x:c r="E171" s="4"/>
      <x:c r="F171" s="4"/>
      <x:c r="G171" s="4"/>
    </x:row>
    <x:row r="172" ht="38" customHeight="1">
      <x:c r="A172" s="4"/>
      <x:c r="B172" s="4"/>
      <x:c r="C172" s="4"/>
      <x:c r="D172" s="4"/>
      <x:c r="E172" s="4"/>
      <x:c r="F172" s="4"/>
      <x:c r="G172" s="4"/>
    </x:row>
    <x:row r="173" ht="38" customHeight="1">
      <x:c r="A173" s="4"/>
      <x:c r="B173" s="4"/>
      <x:c r="C173" s="4"/>
      <x:c r="D173" s="4"/>
      <x:c r="E173" s="4"/>
      <x:c r="F173" s="4"/>
      <x:c r="G173" s="4"/>
    </x:row>
    <x:row r="174" ht="38" customHeight="1">
      <x:c r="A174" s="4"/>
      <x:c r="B174" s="4"/>
      <x:c r="C174" s="4"/>
      <x:c r="D174" s="4"/>
      <x:c r="E174" s="4"/>
      <x:c r="F174" s="4"/>
      <x:c r="G174" s="4"/>
    </x:row>
    <x:row r="175" ht="38" customHeight="1">
      <x:c r="A175" s="4"/>
      <x:c r="B175" s="4"/>
      <x:c r="C175" s="4"/>
      <x:c r="D175" s="4"/>
      <x:c r="E175" s="4"/>
      <x:c r="F175" s="4"/>
      <x:c r="G175" s="4"/>
    </x:row>
    <x:row r="176" ht="38" customHeight="1">
      <x:c r="A176" s="4"/>
      <x:c r="B176" s="4"/>
      <x:c r="C176" s="4"/>
      <x:c r="D176" s="4"/>
      <x:c r="E176" s="4"/>
      <x:c r="F176" s="4"/>
      <x:c r="G176" s="4"/>
    </x:row>
    <x:row r="177" ht="38" customHeight="1">
      <x:c r="A177" s="4"/>
      <x:c r="B177" s="4"/>
      <x:c r="C177" s="4"/>
      <x:c r="D177" s="4"/>
      <x:c r="E177" s="4"/>
      <x:c r="F177" s="4"/>
      <x:c r="G177" s="4"/>
    </x:row>
    <x:row r="178" ht="38" customHeight="1">
      <x:c r="A178" s="4"/>
      <x:c r="B178" s="4"/>
      <x:c r="C178" s="4"/>
      <x:c r="D178" s="4"/>
      <x:c r="E178" s="4"/>
      <x:c r="F178" s="4"/>
      <x:c r="G178" s="4"/>
    </x:row>
    <x:row r="179" ht="38" customHeight="1">
      <x:c r="A179" s="4"/>
      <x:c r="B179" s="4"/>
      <x:c r="C179" s="4"/>
      <x:c r="D179" s="4"/>
      <x:c r="E179" s="4"/>
      <x:c r="F179" s="4"/>
      <x:c r="G179" s="4"/>
    </x:row>
    <x:row r="180" ht="38" customHeight="1">
      <x:c r="A180" s="4"/>
      <x:c r="B180" s="4"/>
      <x:c r="C180" s="4"/>
      <x:c r="D180" s="4"/>
      <x:c r="E180" s="4"/>
      <x:c r="F180" s="4"/>
      <x:c r="G180" s="4"/>
    </x:row>
    <x:row r="181" ht="38" customHeight="1">
      <x:c r="A181" s="4"/>
      <x:c r="B181" s="4"/>
      <x:c r="C181" s="4"/>
      <x:c r="D181" s="4"/>
      <x:c r="E181" s="4"/>
      <x:c r="F181" s="4"/>
      <x:c r="G181" s="4"/>
    </x:row>
    <x:row r="182" ht="38" customHeight="1">
      <x:c r="A182" s="4"/>
      <x:c r="B182" s="4"/>
      <x:c r="C182" s="4"/>
      <x:c r="D182" s="4"/>
      <x:c r="E182" s="4"/>
      <x:c r="F182" s="4"/>
      <x:c r="G182" s="4"/>
    </x:row>
    <x:row r="183" ht="38" customHeight="1">
      <x:c r="A183" s="4"/>
      <x:c r="B183" s="4"/>
      <x:c r="C183" s="4"/>
      <x:c r="D183" s="4"/>
      <x:c r="E183" s="4"/>
      <x:c r="F183" s="4"/>
      <x:c r="G183" s="4"/>
    </x:row>
    <x:row r="184" ht="38" customHeight="1">
      <x:c r="A184" s="4"/>
      <x:c r="B184" s="4"/>
      <x:c r="C184" s="4"/>
      <x:c r="D184" s="4"/>
      <x:c r="E184" s="4"/>
      <x:c r="F184" s="4"/>
      <x:c r="G184" s="4"/>
    </x:row>
    <x:row r="185" ht="38" customHeight="1">
      <x:c r="A185" s="4"/>
      <x:c r="B185" s="4"/>
      <x:c r="C185" s="4"/>
      <x:c r="D185" s="4"/>
      <x:c r="E185" s="4"/>
      <x:c r="F185" s="4"/>
      <x:c r="G185" s="4"/>
    </x:row>
    <x:row r="186" ht="38" customHeight="1">
      <x:c r="A186" s="4"/>
      <x:c r="B186" s="4"/>
      <x:c r="C186" s="4"/>
      <x:c r="D186" s="4"/>
      <x:c r="E186" s="4"/>
      <x:c r="F186" s="4"/>
      <x:c r="G186" s="4"/>
    </x:row>
    <x:row r="187" ht="38" customHeight="1">
      <x:c r="A187" s="4"/>
      <x:c r="B187" s="4"/>
      <x:c r="C187" s="4"/>
      <x:c r="D187" s="4"/>
      <x:c r="E187" s="4"/>
      <x:c r="F187" s="4"/>
      <x:c r="G187" s="4"/>
    </x:row>
    <x:row r="188" ht="38" customHeight="1">
      <x:c r="A188" s="4"/>
      <x:c r="B188" s="4"/>
      <x:c r="C188" s="4"/>
      <x:c r="D188" s="4"/>
      <x:c r="E188" s="4"/>
      <x:c r="F188" s="4"/>
      <x:c r="G188" s="4"/>
    </x:row>
    <x:row r="189" ht="38" customHeight="1">
      <x:c r="A189" s="4"/>
      <x:c r="B189" s="4"/>
      <x:c r="C189" s="4"/>
      <x:c r="D189" s="4"/>
      <x:c r="E189" s="4"/>
      <x:c r="F189" s="4"/>
      <x:c r="G189" s="4"/>
    </x:row>
    <x:row r="190" ht="38" customHeight="1">
      <x:c r="A190" s="4"/>
      <x:c r="B190" s="4"/>
      <x:c r="C190" s="4"/>
      <x:c r="D190" s="4"/>
      <x:c r="E190" s="4"/>
      <x:c r="F190" s="4"/>
      <x:c r="G190" s="4"/>
    </x:row>
    <x:row r="191" ht="38" customHeight="1">
      <x:c r="A191" s="4"/>
      <x:c r="B191" s="4"/>
      <x:c r="C191" s="4"/>
      <x:c r="D191" s="4"/>
      <x:c r="E191" s="4"/>
      <x:c r="F191" s="4"/>
      <x:c r="G191" s="4"/>
    </x:row>
    <x:row r="192" ht="38" customHeight="1">
      <x:c r="A192" s="4"/>
      <x:c r="B192" s="4"/>
      <x:c r="C192" s="4"/>
      <x:c r="D192" s="4"/>
      <x:c r="E192" s="4"/>
      <x:c r="F192" s="4"/>
      <x:c r="G192" s="4"/>
    </x:row>
    <x:row r="193" ht="38" customHeight="1">
      <x:c r="A193" s="4"/>
      <x:c r="B193" s="4"/>
      <x:c r="C193" s="4"/>
      <x:c r="D193" s="4"/>
      <x:c r="E193" s="4"/>
      <x:c r="F193" s="4"/>
      <x:c r="G193" s="4"/>
    </x:row>
    <x:row r="194" ht="38" customHeight="1">
      <x:c r="A194" s="4"/>
      <x:c r="B194" s="4"/>
      <x:c r="C194" s="4"/>
      <x:c r="D194" s="4"/>
      <x:c r="E194" s="4"/>
      <x:c r="F194" s="4"/>
      <x:c r="G194" s="4"/>
    </x:row>
    <x:row r="195" ht="38" customHeight="1">
      <x:c r="A195" s="4"/>
      <x:c r="B195" s="4"/>
      <x:c r="C195" s="4"/>
      <x:c r="D195" s="4"/>
      <x:c r="E195" s="4"/>
      <x:c r="F195" s="4"/>
      <x:c r="G195" s="4"/>
    </x:row>
    <x:row r="196" ht="38" customHeight="1">
      <x:c r="A196" s="4"/>
      <x:c r="B196" s="4"/>
      <x:c r="C196" s="4"/>
      <x:c r="D196" s="4"/>
      <x:c r="E196" s="4"/>
      <x:c r="F196" s="4"/>
      <x:c r="G196" s="4"/>
    </x:row>
    <x:row r="197" ht="38" customHeight="1">
      <x:c r="A197" s="4"/>
      <x:c r="B197" s="4"/>
      <x:c r="C197" s="4"/>
      <x:c r="D197" s="4"/>
      <x:c r="E197" s="4"/>
      <x:c r="F197" s="4"/>
      <x:c r="G197" s="4"/>
    </x:row>
    <x:row r="198" ht="38" customHeight="1">
      <x:c r="A198" s="4"/>
      <x:c r="B198" s="4"/>
      <x:c r="C198" s="4"/>
      <x:c r="D198" s="4"/>
      <x:c r="E198" s="4"/>
      <x:c r="F198" s="4"/>
      <x:c r="G198" s="4"/>
    </x:row>
    <x:row r="199" ht="38" customHeight="1">
      <x:c r="A199" s="4"/>
      <x:c r="B199" s="4"/>
      <x:c r="C199" s="4"/>
      <x:c r="D199" s="4"/>
      <x:c r="E199" s="4"/>
      <x:c r="F199" s="4"/>
      <x:c r="G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 ref="A94:L95"/>
  </x:mergeCells>
  <x:dataValidations count="1">
    <x:dataValidation type="list" sqref="D99:D155">
      <x:formula1>"Not started,In progress,Blocked,Complete,Deferred"</x:formula1>
    </x:dataValidation>
  </x:dataValidations>
  <x:pageMargins left="0.7" right="0.7" top="0.75" bottom="0.75" header="0.3" footer="0.3"/>
</x:worksheet>
</file>

<file path=xl/worksheets/sheet7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H01 | Leadership selection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H01</x:v>
      </x:c>
      <x:c r="K5" s="24"/>
      <x:c r="L5" s="24"/>
    </x:row>
    <x:row r="6" ht="22" customHeight="1">
      <x:c r="A6" s="4"/>
      <x:c r="B6" s="4"/>
      <x:c r="C6" s="4"/>
      <x:c r="D6" s="4"/>
      <x:c r="E6" s="4"/>
      <x:c r="F6" s="4"/>
      <x:c r="G6" s="4"/>
      <x:c r="H6" s="4"/>
      <x:c r="I6" s="4"/>
      <x:c r="J6" s="4"/>
      <x:c r="K6" s="4"/>
      <x:c r="L6" s="4"/>
    </x:row>
    <x:row r="7" ht="22" customHeight="1">
      <x:c r="A7" s="30" t="str">
        <x:v>MANUAL GUIDE / 275    FORM / 275</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Leader / role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Area represented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Required involvement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Engagement owner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6" t="str">
        <x:v>COMPLETION CHECK / A completed local record with source and adaptation boundaries visible.</x:v>
      </x:c>
      <x:c r="B28" s="36"/>
      <x:c r="C28" s="36"/>
      <x:c r="D28" s="36"/>
      <x:c r="E28" s="36"/>
      <x:c r="F28" s="36"/>
      <x:c r="G28" s="36"/>
      <x:c r="H28" s="36"/>
      <x:c r="I28" s="36"/>
      <x:c r="J28" s="36"/>
      <x:c r="K28" s="36"/>
      <x:c r="L28" s="36"/>
    </x:row>
    <x:row r="29" ht="22" customHeight="1">
      <x:c r="A29" s="36"/>
      <x:c r="B29" s="36"/>
      <x:c r="C29" s="36"/>
      <x:c r="D29" s="36"/>
      <x:c r="E29" s="36"/>
      <x:c r="F29" s="36"/>
      <x:c r="G29" s="36"/>
      <x:c r="H29" s="36"/>
      <x:c r="I29" s="36"/>
      <x:c r="J29" s="36"/>
      <x:c r="K29" s="36"/>
      <x:c r="L29" s="36"/>
    </x:row>
    <x:row r="30" ht="22" customHeight="1">
      <x:c r="A30" s="4"/>
      <x:c r="B30" s="4"/>
      <x:c r="C30" s="4"/>
      <x:c r="D30" s="4"/>
      <x:c r="E30" s="4"/>
      <x:c r="F30" s="4"/>
      <x:c r="G30" s="4"/>
      <x:c r="H30" s="4"/>
      <x:c r="I30" s="4"/>
      <x:c r="J30" s="4"/>
      <x:c r="K30" s="4"/>
      <x:c r="L30" s="4"/>
    </x:row>
    <x:row r="31" ht="22" customHeight="1">
      <x:c r="A31" s="44" t="str">
        <x:v>USE BOUNDARY / Select for the required decisions and coverage; do not infer representation or capacity from seniority.</x:v>
      </x:c>
      <x:c r="B31" s="44"/>
      <x:c r="C31" s="44"/>
      <x:c r="D31" s="44"/>
      <x:c r="E31" s="44"/>
      <x:c r="F31" s="44"/>
      <x:c r="G31" s="44"/>
      <x:c r="H31" s="44"/>
      <x:c r="I31" s="44"/>
      <x:c r="J31" s="44"/>
      <x:c r="K31" s="44"/>
      <x:c r="L31" s="44"/>
    </x:row>
    <x:row r="32" ht="22" customHeight="1">
      <x:c r="A32" s="44"/>
      <x:c r="B32" s="44"/>
      <x:c r="C32" s="44"/>
      <x:c r="D32" s="44"/>
      <x:c r="E32" s="44"/>
      <x:c r="F32" s="44"/>
      <x:c r="G32" s="44"/>
      <x:c r="H32" s="44"/>
      <x:c r="I32" s="44"/>
      <x:c r="J32" s="44"/>
      <x:c r="K32" s="44"/>
      <x:c r="L32" s="44"/>
    </x:row>
    <x:row r="33" ht="22" customHeight="1">
      <x:c r="A33" s="4"/>
      <x:c r="B33" s="4"/>
      <x:c r="C33" s="4"/>
      <x:c r="D33" s="4"/>
      <x:c r="E33" s="4"/>
      <x:c r="F33" s="4"/>
      <x:c r="G33" s="4"/>
      <x:c r="H33" s="4"/>
      <x:c r="I33" s="4"/>
      <x:c r="J33" s="4"/>
      <x:c r="K33" s="4"/>
      <x:c r="L33" s="4"/>
    </x:row>
    <x:row r="34" ht="22" customHeight="1">
      <x:c r="A34" s="50" t="str">
        <x:v>GUIDANCE / read before completing the record</x:v>
      </x:c>
      <x:c r="B34" s="50"/>
      <x:c r="C34" s="50"/>
      <x:c r="D34" s="50"/>
      <x:c r="E34" s="50"/>
      <x:c r="F34" s="50"/>
      <x:c r="G34" s="50"/>
      <x:c r="H34" s="50"/>
      <x:c r="I34" s="50"/>
      <x:c r="J34" s="50"/>
      <x:c r="K34" s="50"/>
      <x:c r="L34" s="50"/>
    </x:row>
    <x:row r="35" ht="22" customHeight="1">
      <x:c r="A35" s="53" t="str">
        <x:v>Select for the required decisions and coverage; do not infer representation or capacity from seniority.</x:v>
      </x:c>
      <x:c r="B35" s="53"/>
      <x:c r="C35" s="53"/>
      <x:c r="D35" s="53"/>
      <x:c r="E35" s="53"/>
      <x:c r="F35" s="53"/>
      <x:c r="G35" s="53"/>
      <x:c r="H35" s="53"/>
      <x:c r="I35" s="53"/>
      <x:c r="J35" s="53"/>
      <x:c r="K35" s="53"/>
      <x:c r="L35" s="53"/>
    </x:row>
    <x:row r="36" ht="22" customHeight="1">
      <x:c r="A36" s="53"/>
      <x:c r="B36" s="53"/>
      <x:c r="C36" s="53"/>
      <x:c r="D36" s="53"/>
      <x:c r="E36" s="53"/>
      <x:c r="F36" s="53"/>
      <x:c r="G36" s="53"/>
      <x:c r="H36" s="53"/>
      <x:c r="I36" s="53"/>
      <x:c r="J36" s="53"/>
      <x:c r="K36" s="53"/>
      <x:c r="L36" s="53"/>
    </x:row>
    <x:row r="37" ht="22" customHeight="1">
      <x:c r="A37" s="53"/>
      <x:c r="B37" s="53"/>
      <x:c r="C37" s="53"/>
      <x:c r="D37" s="53"/>
      <x:c r="E37" s="53"/>
      <x:c r="F37" s="53"/>
      <x:c r="G37" s="53"/>
      <x:c r="H37" s="53"/>
      <x:c r="I37" s="53"/>
      <x:c r="J37" s="53"/>
      <x:c r="K37" s="53"/>
      <x:c r="L37" s="53"/>
    </x:row>
    <x:row r="38" ht="22" customHeight="1">
      <x:c r="A38" s="53"/>
      <x:c r="B38" s="53"/>
      <x:c r="C38" s="53"/>
      <x:c r="D38" s="53"/>
      <x:c r="E38" s="53"/>
      <x:c r="F38" s="53"/>
      <x:c r="G38" s="53"/>
      <x:c r="H38" s="53"/>
      <x:c r="I38" s="53"/>
      <x:c r="J38" s="53"/>
      <x:c r="K38" s="53"/>
      <x:c r="L38" s="53"/>
    </x:row>
    <x:row r="39" ht="22" customHeight="1">
      <x:c r="A39" s="53"/>
      <x:c r="B39" s="53"/>
      <x:c r="C39" s="53"/>
      <x:c r="D39" s="53"/>
      <x:c r="E39" s="53"/>
      <x:c r="F39" s="53"/>
      <x:c r="G39" s="53"/>
      <x:c r="H39" s="53"/>
      <x:c r="I39" s="53"/>
      <x:c r="J39" s="53"/>
      <x:c r="K39" s="53"/>
      <x:c r="L39" s="53"/>
    </x:row>
    <x:row r="40" ht="22" customHeight="1">
      <x:c r="A40" s="53"/>
      <x:c r="B40" s="53"/>
      <x:c r="C40" s="53"/>
      <x:c r="D40" s="53"/>
      <x:c r="E40" s="53"/>
      <x:c r="F40" s="53"/>
      <x:c r="G40" s="53"/>
      <x:c r="H40" s="53"/>
      <x:c r="I40" s="53"/>
      <x:c r="J40" s="53"/>
      <x:c r="K40" s="53"/>
      <x:c r="L40" s="53"/>
    </x:row>
    <x:row r="41" ht="22" customHeight="1">
      <x:c r="A41" s="4"/>
      <x:c r="B41" s="4"/>
      <x:c r="C41" s="4"/>
      <x:c r="D41" s="4"/>
      <x:c r="E41" s="4"/>
      <x:c r="F41" s="4"/>
      <x:c r="G41" s="4"/>
      <x:c r="H41" s="4"/>
      <x:c r="I41" s="4"/>
      <x:c r="J41" s="4"/>
      <x:c r="K41" s="4"/>
      <x:c r="L41" s="4"/>
    </x:row>
    <x:row r="42" ht="22" customHeight="1">
      <x:c r="A42" s="60" t="str">
        <x:v>01. Read the linked source method and retain its terminology and context.</x:v>
      </x:c>
      <x:c r="B42" s="60"/>
      <x:c r="C42" s="60"/>
      <x:c r="D42" s="60"/>
      <x:c r="E42" s="60"/>
      <x:c r="F42" s="60"/>
      <x:c r="G42" s="60"/>
      <x:c r="H42" s="60"/>
      <x:c r="I42" s="60"/>
      <x:c r="J42" s="60"/>
      <x:c r="K42" s="60"/>
      <x:c r="L42" s="60"/>
    </x:row>
    <x:row r="43" ht="22" customHeight="1">
      <x:c r="A43" s="60"/>
      <x:c r="B43" s="60"/>
      <x:c r="C43" s="60"/>
      <x:c r="D43" s="60"/>
      <x:c r="E43" s="60"/>
      <x:c r="F43" s="60"/>
      <x:c r="G43" s="60"/>
      <x:c r="H43" s="60"/>
      <x:c r="I43" s="60"/>
      <x:c r="J43" s="60"/>
      <x:c r="K43" s="60"/>
      <x:c r="L43" s="60"/>
    </x:row>
    <x:row r="44" ht="22" customHeight="1">
      <x:c r="A44" s="57" t="str">
        <x:v>02. Agree local scope, participants, information handling and decision rights.</x:v>
      </x:c>
      <x:c r="B44" s="57"/>
      <x:c r="C44" s="57"/>
      <x:c r="D44" s="57"/>
      <x:c r="E44" s="57"/>
      <x:c r="F44" s="57"/>
      <x:c r="G44" s="57"/>
      <x:c r="H44" s="57"/>
      <x:c r="I44" s="57"/>
      <x:c r="J44" s="57"/>
      <x:c r="K44" s="57"/>
      <x:c r="L44" s="57"/>
    </x:row>
    <x:row r="45" ht="22" customHeight="1">
      <x:c r="A45" s="57"/>
      <x:c r="B45" s="57"/>
      <x:c r="C45" s="57"/>
      <x:c r="D45" s="57"/>
      <x:c r="E45" s="57"/>
      <x:c r="F45" s="57"/>
      <x:c r="G45" s="57"/>
      <x:c r="H45" s="57"/>
      <x:c r="I45" s="57"/>
      <x:c r="J45" s="57"/>
      <x:c r="K45" s="57"/>
      <x:c r="L45" s="57"/>
    </x:row>
    <x:row r="46" ht="22" customHeight="1">
      <x:c r="A46" s="60" t="str">
        <x:v>03. Complete the working fields with evidence, owners and dates.</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57" t="str">
        <x:v>04. Apply only the scoring rules actually specified; document any local addition.</x:v>
      </x:c>
      <x:c r="B48" s="57"/>
      <x:c r="C48" s="57"/>
      <x:c r="D48" s="57"/>
      <x:c r="E48" s="57"/>
      <x:c r="F48" s="57"/>
      <x:c r="G48" s="57"/>
      <x:c r="H48" s="57"/>
      <x:c r="I48" s="57"/>
      <x:c r="J48" s="57"/>
      <x:c r="K48" s="57"/>
      <x:c r="L48" s="57"/>
    </x:row>
    <x:row r="49" ht="22" customHeight="1">
      <x:c r="A49" s="57"/>
      <x:c r="B49" s="57"/>
      <x:c r="C49" s="57"/>
      <x:c r="D49" s="57"/>
      <x:c r="E49" s="57"/>
      <x:c r="F49" s="57"/>
      <x:c r="G49" s="57"/>
      <x:c r="H49" s="57"/>
      <x:c r="I49" s="57"/>
      <x:c r="J49" s="57"/>
      <x:c r="K49" s="57"/>
      <x:c r="L49" s="57"/>
    </x:row>
    <x:row r="50" ht="22" customHeight="1">
      <x:c r="A50" s="60" t="str">
        <x:v>05. Review the result and connect it to the next workstream or decision.</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4"/>
      <x:c r="B52" s="4"/>
      <x:c r="C52" s="4"/>
      <x:c r="D52" s="4"/>
      <x:c r="E52" s="4"/>
      <x:c r="F52" s="4"/>
      <x:c r="G52" s="4"/>
      <x:c r="H52" s="4"/>
      <x:c r="I52" s="4"/>
      <x:c r="J52" s="4"/>
      <x:c r="K52" s="4"/>
      <x:c r="L52" s="4"/>
    </x:row>
    <x:row r="53" ht="22" customHeight="1">
      <x:c r="A53" s="44" t="str">
        <x:v>SOURCE / U01 p. 24; U03</x:v>
      </x:c>
      <x:c r="B53" s="44"/>
      <x:c r="C53" s="44"/>
      <x:c r="D53" s="44"/>
      <x:c r="E53" s="44"/>
      <x:c r="F53" s="44"/>
      <x:c r="G53" s="44"/>
      <x:c r="H53" s="44"/>
      <x:c r="I53" s="44"/>
      <x:c r="J53" s="44"/>
      <x:c r="K53" s="44"/>
      <x:c r="L53" s="44"/>
    </x:row>
    <x:row r="54" ht="22" customHeight="1">
      <x:c r="A54" s="44"/>
      <x:c r="B54" s="44"/>
      <x:c r="C54" s="44"/>
      <x:c r="D54" s="44"/>
      <x:c r="E54" s="44"/>
      <x:c r="F54" s="44"/>
      <x:c r="G54" s="44"/>
      <x:c r="H54" s="44"/>
      <x:c r="I54" s="44"/>
      <x:c r="J54" s="44"/>
      <x:c r="K54" s="44"/>
      <x:c r="L54" s="4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L29"/>
    <x:mergeCell ref="A31:L32"/>
    <x:mergeCell ref="A34:L34"/>
    <x:mergeCell ref="A35:L40"/>
    <x:mergeCell ref="A42:L43"/>
    <x:mergeCell ref="A44:L45"/>
    <x:mergeCell ref="A46:L47"/>
    <x:mergeCell ref="A48:L49"/>
    <x:mergeCell ref="A50:L51"/>
    <x:mergeCell ref="A53:L54"/>
  </x:mergeCells>
  <x:pageMargins left="0.7" right="0.7" top="0.75" bottom="0.75" header="0.3" footer="0.3"/>
</x:worksheet>
</file>

<file path=xl/worksheets/sheet7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H02 | Leadership alignment workshop brief</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H02</x:v>
      </x:c>
      <x:c r="K5" s="24"/>
      <x:c r="L5" s="24"/>
    </x:row>
    <x:row r="6" ht="22" customHeight="1">
      <x:c r="A6" s="4"/>
      <x:c r="B6" s="4"/>
      <x:c r="C6" s="4"/>
      <x:c r="D6" s="4"/>
      <x:c r="E6" s="4"/>
      <x:c r="F6" s="4"/>
      <x:c r="G6" s="4"/>
      <x:c r="H6" s="4"/>
      <x:c r="I6" s="4"/>
      <x:c r="J6" s="4"/>
      <x:c r="K6" s="4"/>
      <x:c r="L6" s="4"/>
    </x:row>
    <x:row r="7" ht="22" customHeight="1">
      <x:c r="A7" s="30" t="str">
        <x:v>MANUAL GUIDE / 276    FORM / 276</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Purpose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Key themes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Participants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Duration &amp; frequency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6" t="str">
        <x:v>COMPLETION CHECK / A completed local record with source and adaptation boundaries visible.</x:v>
      </x:c>
      <x:c r="B28" s="36"/>
      <x:c r="C28" s="36"/>
      <x:c r="D28" s="36"/>
      <x:c r="E28" s="36"/>
      <x:c r="F28" s="36"/>
      <x:c r="G28" s="36"/>
      <x:c r="H28" s="36"/>
      <x:c r="I28" s="36"/>
      <x:c r="J28" s="36"/>
      <x:c r="K28" s="36"/>
      <x:c r="L28" s="36"/>
    </x:row>
    <x:row r="29" ht="22" customHeight="1">
      <x:c r="A29" s="36"/>
      <x:c r="B29" s="36"/>
      <x:c r="C29" s="36"/>
      <x:c r="D29" s="36"/>
      <x:c r="E29" s="36"/>
      <x:c r="F29" s="36"/>
      <x:c r="G29" s="36"/>
      <x:c r="H29" s="36"/>
      <x:c r="I29" s="36"/>
      <x:c r="J29" s="36"/>
      <x:c r="K29" s="36"/>
      <x:c r="L29" s="36"/>
    </x:row>
    <x:row r="30" ht="22" customHeight="1">
      <x:c r="A30" s="4"/>
      <x:c r="B30" s="4"/>
      <x:c r="C30" s="4"/>
      <x:c r="D30" s="4"/>
      <x:c r="E30" s="4"/>
      <x:c r="F30" s="4"/>
      <x:c r="G30" s="4"/>
      <x:c r="H30" s="4"/>
      <x:c r="I30" s="4"/>
      <x:c r="J30" s="4"/>
      <x:c r="K30" s="4"/>
      <x:c r="L30" s="4"/>
    </x:row>
    <x:row r="31" ht="22" customHeight="1">
      <x:c r="A31" s="44" t="str">
        <x:v>USE BOUNDARY / Include expected benefits, key risks, measures of success and impacted stakeholders, as in the source.</x:v>
      </x:c>
      <x:c r="B31" s="44"/>
      <x:c r="C31" s="44"/>
      <x:c r="D31" s="44"/>
      <x:c r="E31" s="44"/>
      <x:c r="F31" s="44"/>
      <x:c r="G31" s="44"/>
      <x:c r="H31" s="44"/>
      <x:c r="I31" s="44"/>
      <x:c r="J31" s="44"/>
      <x:c r="K31" s="44"/>
      <x:c r="L31" s="44"/>
    </x:row>
    <x:row r="32" ht="22" customHeight="1">
      <x:c r="A32" s="44"/>
      <x:c r="B32" s="44"/>
      <x:c r="C32" s="44"/>
      <x:c r="D32" s="44"/>
      <x:c r="E32" s="44"/>
      <x:c r="F32" s="44"/>
      <x:c r="G32" s="44"/>
      <x:c r="H32" s="44"/>
      <x:c r="I32" s="44"/>
      <x:c r="J32" s="44"/>
      <x:c r="K32" s="44"/>
      <x:c r="L32" s="44"/>
    </x:row>
    <x:row r="33" ht="22" customHeight="1">
      <x:c r="A33" s="4"/>
      <x:c r="B33" s="4"/>
      <x:c r="C33" s="4"/>
      <x:c r="D33" s="4"/>
      <x:c r="E33" s="4"/>
      <x:c r="F33" s="4"/>
      <x:c r="G33" s="4"/>
      <x:c r="H33" s="4"/>
      <x:c r="I33" s="4"/>
      <x:c r="J33" s="4"/>
      <x:c r="K33" s="4"/>
      <x:c r="L33" s="4"/>
    </x:row>
    <x:row r="34" ht="22" customHeight="1">
      <x:c r="A34" s="50" t="str">
        <x:v>GUIDANCE / read before completing the record</x:v>
      </x:c>
      <x:c r="B34" s="50"/>
      <x:c r="C34" s="50"/>
      <x:c r="D34" s="50"/>
      <x:c r="E34" s="50"/>
      <x:c r="F34" s="50"/>
      <x:c r="G34" s="50"/>
      <x:c r="H34" s="50"/>
      <x:c r="I34" s="50"/>
      <x:c r="J34" s="50"/>
      <x:c r="K34" s="50"/>
      <x:c r="L34" s="50"/>
    </x:row>
    <x:row r="35" ht="22" customHeight="1">
      <x:c r="A35" s="53" t="str">
        <x:v>Include expected benefits, key risks, measures of success and impacted stakeholders, as in the source.</x:v>
      </x:c>
      <x:c r="B35" s="53"/>
      <x:c r="C35" s="53"/>
      <x:c r="D35" s="53"/>
      <x:c r="E35" s="53"/>
      <x:c r="F35" s="53"/>
      <x:c r="G35" s="53"/>
      <x:c r="H35" s="53"/>
      <x:c r="I35" s="53"/>
      <x:c r="J35" s="53"/>
      <x:c r="K35" s="53"/>
      <x:c r="L35" s="53"/>
    </x:row>
    <x:row r="36" ht="22" customHeight="1">
      <x:c r="A36" s="53"/>
      <x:c r="B36" s="53"/>
      <x:c r="C36" s="53"/>
      <x:c r="D36" s="53"/>
      <x:c r="E36" s="53"/>
      <x:c r="F36" s="53"/>
      <x:c r="G36" s="53"/>
      <x:c r="H36" s="53"/>
      <x:c r="I36" s="53"/>
      <x:c r="J36" s="53"/>
      <x:c r="K36" s="53"/>
      <x:c r="L36" s="53"/>
    </x:row>
    <x:row r="37" ht="22" customHeight="1">
      <x:c r="A37" s="53"/>
      <x:c r="B37" s="53"/>
      <x:c r="C37" s="53"/>
      <x:c r="D37" s="53"/>
      <x:c r="E37" s="53"/>
      <x:c r="F37" s="53"/>
      <x:c r="G37" s="53"/>
      <x:c r="H37" s="53"/>
      <x:c r="I37" s="53"/>
      <x:c r="J37" s="53"/>
      <x:c r="K37" s="53"/>
      <x:c r="L37" s="53"/>
    </x:row>
    <x:row r="38" ht="22" customHeight="1">
      <x:c r="A38" s="53"/>
      <x:c r="B38" s="53"/>
      <x:c r="C38" s="53"/>
      <x:c r="D38" s="53"/>
      <x:c r="E38" s="53"/>
      <x:c r="F38" s="53"/>
      <x:c r="G38" s="53"/>
      <x:c r="H38" s="53"/>
      <x:c r="I38" s="53"/>
      <x:c r="J38" s="53"/>
      <x:c r="K38" s="53"/>
      <x:c r="L38" s="53"/>
    </x:row>
    <x:row r="39" ht="22" customHeight="1">
      <x:c r="A39" s="53"/>
      <x:c r="B39" s="53"/>
      <x:c r="C39" s="53"/>
      <x:c r="D39" s="53"/>
      <x:c r="E39" s="53"/>
      <x:c r="F39" s="53"/>
      <x:c r="G39" s="53"/>
      <x:c r="H39" s="53"/>
      <x:c r="I39" s="53"/>
      <x:c r="J39" s="53"/>
      <x:c r="K39" s="53"/>
      <x:c r="L39" s="53"/>
    </x:row>
    <x:row r="40" ht="22" customHeight="1">
      <x:c r="A40" s="53"/>
      <x:c r="B40" s="53"/>
      <x:c r="C40" s="53"/>
      <x:c r="D40" s="53"/>
      <x:c r="E40" s="53"/>
      <x:c r="F40" s="53"/>
      <x:c r="G40" s="53"/>
      <x:c r="H40" s="53"/>
      <x:c r="I40" s="53"/>
      <x:c r="J40" s="53"/>
      <x:c r="K40" s="53"/>
      <x:c r="L40" s="53"/>
    </x:row>
    <x:row r="41" ht="22" customHeight="1">
      <x:c r="A41" s="4"/>
      <x:c r="B41" s="4"/>
      <x:c r="C41" s="4"/>
      <x:c r="D41" s="4"/>
      <x:c r="E41" s="4"/>
      <x:c r="F41" s="4"/>
      <x:c r="G41" s="4"/>
      <x:c r="H41" s="4"/>
      <x:c r="I41" s="4"/>
      <x:c r="J41" s="4"/>
      <x:c r="K41" s="4"/>
      <x:c r="L41" s="4"/>
    </x:row>
    <x:row r="42" ht="22" customHeight="1">
      <x:c r="A42" s="60" t="str">
        <x:v>01. Read the linked source method and retain its terminology and context.</x:v>
      </x:c>
      <x:c r="B42" s="60"/>
      <x:c r="C42" s="60"/>
      <x:c r="D42" s="60"/>
      <x:c r="E42" s="60"/>
      <x:c r="F42" s="60"/>
      <x:c r="G42" s="60"/>
      <x:c r="H42" s="60"/>
      <x:c r="I42" s="60"/>
      <x:c r="J42" s="60"/>
      <x:c r="K42" s="60"/>
      <x:c r="L42" s="60"/>
    </x:row>
    <x:row r="43" ht="22" customHeight="1">
      <x:c r="A43" s="60"/>
      <x:c r="B43" s="60"/>
      <x:c r="C43" s="60"/>
      <x:c r="D43" s="60"/>
      <x:c r="E43" s="60"/>
      <x:c r="F43" s="60"/>
      <x:c r="G43" s="60"/>
      <x:c r="H43" s="60"/>
      <x:c r="I43" s="60"/>
      <x:c r="J43" s="60"/>
      <x:c r="K43" s="60"/>
      <x:c r="L43" s="60"/>
    </x:row>
    <x:row r="44" ht="22" customHeight="1">
      <x:c r="A44" s="57" t="str">
        <x:v>02. Agree local scope, participants, information handling and decision rights.</x:v>
      </x:c>
      <x:c r="B44" s="57"/>
      <x:c r="C44" s="57"/>
      <x:c r="D44" s="57"/>
      <x:c r="E44" s="57"/>
      <x:c r="F44" s="57"/>
      <x:c r="G44" s="57"/>
      <x:c r="H44" s="57"/>
      <x:c r="I44" s="57"/>
      <x:c r="J44" s="57"/>
      <x:c r="K44" s="57"/>
      <x:c r="L44" s="57"/>
    </x:row>
    <x:row r="45" ht="22" customHeight="1">
      <x:c r="A45" s="57"/>
      <x:c r="B45" s="57"/>
      <x:c r="C45" s="57"/>
      <x:c r="D45" s="57"/>
      <x:c r="E45" s="57"/>
      <x:c r="F45" s="57"/>
      <x:c r="G45" s="57"/>
      <x:c r="H45" s="57"/>
      <x:c r="I45" s="57"/>
      <x:c r="J45" s="57"/>
      <x:c r="K45" s="57"/>
      <x:c r="L45" s="57"/>
    </x:row>
    <x:row r="46" ht="22" customHeight="1">
      <x:c r="A46" s="60" t="str">
        <x:v>03. Complete the working fields with evidence, owners and dates.</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57" t="str">
        <x:v>04. Apply only the scoring rules actually specified; document any local addition.</x:v>
      </x:c>
      <x:c r="B48" s="57"/>
      <x:c r="C48" s="57"/>
      <x:c r="D48" s="57"/>
      <x:c r="E48" s="57"/>
      <x:c r="F48" s="57"/>
      <x:c r="G48" s="57"/>
      <x:c r="H48" s="57"/>
      <x:c r="I48" s="57"/>
      <x:c r="J48" s="57"/>
      <x:c r="K48" s="57"/>
      <x:c r="L48" s="57"/>
    </x:row>
    <x:row r="49" ht="22" customHeight="1">
      <x:c r="A49" s="57"/>
      <x:c r="B49" s="57"/>
      <x:c r="C49" s="57"/>
      <x:c r="D49" s="57"/>
      <x:c r="E49" s="57"/>
      <x:c r="F49" s="57"/>
      <x:c r="G49" s="57"/>
      <x:c r="H49" s="57"/>
      <x:c r="I49" s="57"/>
      <x:c r="J49" s="57"/>
      <x:c r="K49" s="57"/>
      <x:c r="L49" s="57"/>
    </x:row>
    <x:row r="50" ht="22" customHeight="1">
      <x:c r="A50" s="60" t="str">
        <x:v>05. Review the result and connect it to the next workstream or decision.</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4"/>
      <x:c r="B52" s="4"/>
      <x:c r="C52" s="4"/>
      <x:c r="D52" s="4"/>
      <x:c r="E52" s="4"/>
      <x:c r="F52" s="4"/>
      <x:c r="G52" s="4"/>
      <x:c r="H52" s="4"/>
      <x:c r="I52" s="4"/>
      <x:c r="J52" s="4"/>
      <x:c r="K52" s="4"/>
      <x:c r="L52" s="4"/>
    </x:row>
    <x:row r="53" ht="22" customHeight="1">
      <x:c r="A53" s="44" t="str">
        <x:v>SOURCE / U01 p. 25; U03</x:v>
      </x:c>
      <x:c r="B53" s="44"/>
      <x:c r="C53" s="44"/>
      <x:c r="D53" s="44"/>
      <x:c r="E53" s="44"/>
      <x:c r="F53" s="44"/>
      <x:c r="G53" s="44"/>
      <x:c r="H53" s="44"/>
      <x:c r="I53" s="44"/>
      <x:c r="J53" s="44"/>
      <x:c r="K53" s="44"/>
      <x:c r="L53" s="44"/>
    </x:row>
    <x:row r="54" ht="22" customHeight="1">
      <x:c r="A54" s="44"/>
      <x:c r="B54" s="44"/>
      <x:c r="C54" s="44"/>
      <x:c r="D54" s="44"/>
      <x:c r="E54" s="44"/>
      <x:c r="F54" s="44"/>
      <x:c r="G54" s="44"/>
      <x:c r="H54" s="44"/>
      <x:c r="I54" s="44"/>
      <x:c r="J54" s="44"/>
      <x:c r="K54" s="44"/>
      <x:c r="L54" s="4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L29"/>
    <x:mergeCell ref="A31:L32"/>
    <x:mergeCell ref="A34:L34"/>
    <x:mergeCell ref="A35:L40"/>
    <x:mergeCell ref="A42:L43"/>
    <x:mergeCell ref="A44:L45"/>
    <x:mergeCell ref="A46:L47"/>
    <x:mergeCell ref="A48:L49"/>
    <x:mergeCell ref="A50:L51"/>
    <x:mergeCell ref="A53:L54"/>
  </x:mergeCells>
  <x:pageMargins left="0.7" right="0.7" top="0.75" bottom="0.75" header="0.3" footer="0.3"/>
</x:worksheet>
</file>

<file path=xl/worksheets/sheet7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H03 | Case for Change canvas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H03</x:v>
      </x:c>
      <x:c r="K5" s="24"/>
      <x:c r="L5" s="24"/>
    </x:row>
    <x:row r="6" ht="22" customHeight="1">
      <x:c r="A6" s="4"/>
      <x:c r="B6" s="4"/>
      <x:c r="C6" s="4"/>
      <x:c r="D6" s="4"/>
      <x:c r="E6" s="4"/>
      <x:c r="F6" s="4"/>
      <x:c r="G6" s="4"/>
      <x:c r="H6" s="4"/>
      <x:c r="I6" s="4"/>
      <x:c r="J6" s="4"/>
      <x:c r="K6" s="4"/>
      <x:c r="L6" s="4"/>
    </x:row>
    <x:row r="7" ht="22" customHeight="1">
      <x:c r="A7" s="30" t="str">
        <x:v>MANUAL GUIDE / 277    FORM / 277</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Internal &amp; external drivers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Benefits and desired outcomes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Risks, challenges and implications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What leaders must agree and support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One-sentence case for change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6" t="str">
        <x:v>COMPLETION CHECK / A completed local record with source and adaptation boundaries visible.</x:v>
      </x:c>
      <x:c r="B32" s="36"/>
      <x:c r="C32" s="36"/>
      <x:c r="D32" s="36"/>
      <x:c r="E32" s="36"/>
      <x:c r="F32" s="36"/>
      <x:c r="G32" s="36"/>
      <x:c r="H32" s="36"/>
      <x:c r="I32" s="36"/>
      <x:c r="J32" s="36"/>
      <x:c r="K32" s="36"/>
      <x:c r="L32" s="36"/>
    </x:row>
    <x:row r="33" ht="22" customHeight="1">
      <x:c r="A33" s="36"/>
      <x:c r="B33" s="36"/>
      <x:c r="C33" s="36"/>
      <x:c r="D33" s="36"/>
      <x:c r="E33" s="36"/>
      <x:c r="F33" s="36"/>
      <x:c r="G33" s="36"/>
      <x:c r="H33" s="36"/>
      <x:c r="I33" s="36"/>
      <x:c r="J33" s="36"/>
      <x:c r="K33" s="36"/>
      <x:c r="L33" s="36"/>
    </x:row>
    <x:row r="34" ht="22" customHeight="1">
      <x:c r="A34" s="4"/>
      <x:c r="B34" s="4"/>
      <x:c r="C34" s="4"/>
      <x:c r="D34" s="4"/>
      <x:c r="E34" s="4"/>
      <x:c r="F34" s="4"/>
      <x:c r="G34" s="4"/>
      <x:c r="H34" s="4"/>
      <x:c r="I34" s="4"/>
      <x:c r="J34" s="4"/>
      <x:c r="K34" s="4"/>
      <x:c r="L34" s="4"/>
    </x:row>
    <x:row r="35" ht="22" customHeight="1">
      <x:c r="A35" s="44" t="str">
        <x:v>USE BOUNDARY / Use verified engagement evidence. The source identifies this canvas as an HR Delivery practitioner addition.</x:v>
      </x:c>
      <x:c r="B35" s="44"/>
      <x:c r="C35" s="44"/>
      <x:c r="D35" s="44"/>
      <x:c r="E35" s="44"/>
      <x:c r="F35" s="44"/>
      <x:c r="G35" s="44"/>
      <x:c r="H35" s="44"/>
      <x:c r="I35" s="44"/>
      <x:c r="J35" s="44"/>
      <x:c r="K35" s="44"/>
      <x:c r="L35" s="44"/>
    </x:row>
    <x:row r="36" ht="22" customHeight="1">
      <x:c r="A36" s="44"/>
      <x:c r="B36" s="44"/>
      <x:c r="C36" s="44"/>
      <x:c r="D36" s="44"/>
      <x:c r="E36" s="44"/>
      <x:c r="F36" s="44"/>
      <x:c r="G36" s="44"/>
      <x:c r="H36" s="44"/>
      <x:c r="I36" s="44"/>
      <x:c r="J36" s="44"/>
      <x:c r="K36" s="44"/>
      <x:c r="L36" s="44"/>
    </x:row>
    <x:row r="37" ht="22" customHeight="1">
      <x:c r="A37" s="4"/>
      <x:c r="B37" s="4"/>
      <x:c r="C37" s="4"/>
      <x:c r="D37" s="4"/>
      <x:c r="E37" s="4"/>
      <x:c r="F37" s="4"/>
      <x:c r="G37" s="4"/>
      <x:c r="H37" s="4"/>
      <x:c r="I37" s="4"/>
      <x:c r="J37" s="4"/>
      <x:c r="K37" s="4"/>
      <x:c r="L37" s="4"/>
    </x:row>
    <x:row r="38" ht="22" customHeight="1">
      <x:c r="A38" s="50" t="str">
        <x:v>GUIDANCE / read before completing the record</x:v>
      </x:c>
      <x:c r="B38" s="50"/>
      <x:c r="C38" s="50"/>
      <x:c r="D38" s="50"/>
      <x:c r="E38" s="50"/>
      <x:c r="F38" s="50"/>
      <x:c r="G38" s="50"/>
      <x:c r="H38" s="50"/>
      <x:c r="I38" s="50"/>
      <x:c r="J38" s="50"/>
      <x:c r="K38" s="50"/>
      <x:c r="L38" s="50"/>
    </x:row>
    <x:row r="39" ht="22" customHeight="1">
      <x:c r="A39" s="53" t="str">
        <x:v>Use verified engagement evidence. The source identifies this canvas as an HR Delivery practitioner addition.</x:v>
      </x:c>
      <x:c r="B39" s="53"/>
      <x:c r="C39" s="53"/>
      <x:c r="D39" s="53"/>
      <x:c r="E39" s="53"/>
      <x:c r="F39" s="53"/>
      <x:c r="G39" s="53"/>
      <x:c r="H39" s="53"/>
      <x:c r="I39" s="53"/>
      <x:c r="J39" s="53"/>
      <x:c r="K39" s="53"/>
      <x:c r="L39" s="53"/>
    </x:row>
    <x:row r="40" ht="22" customHeight="1">
      <x:c r="A40" s="53"/>
      <x:c r="B40" s="53"/>
      <x:c r="C40" s="53"/>
      <x:c r="D40" s="53"/>
      <x:c r="E40" s="53"/>
      <x:c r="F40" s="53"/>
      <x:c r="G40" s="53"/>
      <x:c r="H40" s="53"/>
      <x:c r="I40" s="53"/>
      <x:c r="J40" s="53"/>
      <x:c r="K40" s="53"/>
      <x:c r="L40" s="53"/>
    </x:row>
    <x:row r="41" ht="22" customHeight="1">
      <x:c r="A41" s="53"/>
      <x:c r="B41" s="53"/>
      <x:c r="C41" s="53"/>
      <x:c r="D41" s="53"/>
      <x:c r="E41" s="53"/>
      <x:c r="F41" s="53"/>
      <x:c r="G41" s="53"/>
      <x:c r="H41" s="53"/>
      <x:c r="I41" s="53"/>
      <x:c r="J41" s="53"/>
      <x:c r="K41" s="53"/>
      <x:c r="L41" s="53"/>
    </x:row>
    <x:row r="42" ht="22" customHeight="1">
      <x:c r="A42" s="53"/>
      <x:c r="B42" s="53"/>
      <x:c r="C42" s="53"/>
      <x:c r="D42" s="53"/>
      <x:c r="E42" s="53"/>
      <x:c r="F42" s="53"/>
      <x:c r="G42" s="53"/>
      <x:c r="H42" s="53"/>
      <x:c r="I42" s="53"/>
      <x:c r="J42" s="53"/>
      <x:c r="K42" s="53"/>
      <x:c r="L42" s="53"/>
    </x:row>
    <x:row r="43" ht="22" customHeight="1">
      <x:c r="A43" s="53"/>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4"/>
      <x:c r="B45" s="4"/>
      <x:c r="C45" s="4"/>
      <x:c r="D45" s="4"/>
      <x:c r="E45" s="4"/>
      <x:c r="F45" s="4"/>
      <x:c r="G45" s="4"/>
      <x:c r="H45" s="4"/>
      <x:c r="I45" s="4"/>
      <x:c r="J45" s="4"/>
      <x:c r="K45" s="4"/>
      <x:c r="L45" s="4"/>
    </x:row>
    <x:row r="46" ht="22" customHeight="1">
      <x:c r="A46" s="60" t="str">
        <x:v>01. Read the linked source method and retain its terminology and context.</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57" t="str">
        <x:v>02. Agree local scope, participants, information handling and decision rights.</x:v>
      </x:c>
      <x:c r="B48" s="57"/>
      <x:c r="C48" s="57"/>
      <x:c r="D48" s="57"/>
      <x:c r="E48" s="57"/>
      <x:c r="F48" s="57"/>
      <x:c r="G48" s="57"/>
      <x:c r="H48" s="57"/>
      <x:c r="I48" s="57"/>
      <x:c r="J48" s="57"/>
      <x:c r="K48" s="57"/>
      <x:c r="L48" s="57"/>
    </x:row>
    <x:row r="49" ht="22" customHeight="1">
      <x:c r="A49" s="57"/>
      <x:c r="B49" s="57"/>
      <x:c r="C49" s="57"/>
      <x:c r="D49" s="57"/>
      <x:c r="E49" s="57"/>
      <x:c r="F49" s="57"/>
      <x:c r="G49" s="57"/>
      <x:c r="H49" s="57"/>
      <x:c r="I49" s="57"/>
      <x:c r="J49" s="57"/>
      <x:c r="K49" s="57"/>
      <x:c r="L49" s="57"/>
    </x:row>
    <x:row r="50" ht="22" customHeight="1">
      <x:c r="A50" s="60" t="str">
        <x:v>03. Complete the working fields with evidence, owners and dates.</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04. Apply only the scoring rules actually specified; document any local addition.</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05. Review the result and connect it to the next workstream or decision.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4"/>
      <x:c r="B56" s="4"/>
      <x:c r="C56" s="4"/>
      <x:c r="D56" s="4"/>
      <x:c r="E56" s="4"/>
      <x:c r="F56" s="4"/>
      <x:c r="G56" s="4"/>
      <x:c r="H56" s="4"/>
      <x:c r="I56" s="4"/>
      <x:c r="J56" s="4"/>
      <x:c r="K56" s="4"/>
      <x:c r="L56" s="4"/>
    </x:row>
    <x:row r="57" ht="22" customHeight="1">
      <x:c r="A57" s="44" t="str">
        <x:v>SOURCE / U01 p. 26; U03</x:v>
      </x:c>
      <x:c r="B57" s="44"/>
      <x:c r="C57" s="44"/>
      <x:c r="D57" s="44"/>
      <x:c r="E57" s="44"/>
      <x:c r="F57" s="44"/>
      <x:c r="G57" s="44"/>
      <x:c r="H57" s="44"/>
      <x:c r="I57" s="44"/>
      <x:c r="J57" s="44"/>
      <x:c r="K57" s="44"/>
      <x:c r="L57" s="44"/>
    </x:row>
    <x:row r="58" ht="22" customHeight="1">
      <x:c r="A58" s="44"/>
      <x:c r="B58" s="44"/>
      <x:c r="C58" s="44"/>
      <x:c r="D58" s="44"/>
      <x:c r="E58" s="44"/>
      <x:c r="F58" s="44"/>
      <x:c r="G58" s="44"/>
      <x:c r="H58" s="44"/>
      <x:c r="I58" s="44"/>
      <x:c r="J58" s="44"/>
      <x:c r="K58" s="44"/>
      <x:c r="L58" s="4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L33"/>
    <x:mergeCell ref="A35:L36"/>
    <x:mergeCell ref="A38:L38"/>
    <x:mergeCell ref="A39:L44"/>
    <x:mergeCell ref="A46:L47"/>
    <x:mergeCell ref="A48:L49"/>
    <x:mergeCell ref="A50:L51"/>
    <x:mergeCell ref="A52:L53"/>
    <x:mergeCell ref="A54:L55"/>
    <x:mergeCell ref="A57:L58"/>
  </x:mergeCells>
  <x:pageMargins left="0.7" right="0.7" top="0.75" bottom="0.75" header="0.3" footer="0.3"/>
</x:worksheet>
</file>

<file path=xl/worksheets/sheet7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H04 | Leadership engagement plan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H04</x:v>
      </x:c>
      <x:c r="K5" s="24"/>
      <x:c r="L5" s="24"/>
    </x:row>
    <x:row r="6" ht="22" customHeight="1">
      <x:c r="A6" s="4"/>
      <x:c r="B6" s="4"/>
      <x:c r="C6" s="4"/>
      <x:c r="D6" s="4"/>
      <x:c r="E6" s="4"/>
      <x:c r="F6" s="4"/>
      <x:c r="G6" s="4"/>
      <x:c r="H6" s="4"/>
      <x:c r="I6" s="4"/>
      <x:c r="J6" s="4"/>
      <x:c r="K6" s="4"/>
      <x:c r="L6" s="4"/>
    </x:row>
    <x:row r="7" ht="22" customHeight="1">
      <x:c r="A7" s="30" t="str">
        <x:v>MANUAL GUIDE / 279    FORM / 279</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Leadership group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Suggested engagement activity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Description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Owner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Date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Status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Format
Complete using the source method and authorised local evidence.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6" t="str">
        <x:v>COMPLETION CHECK / A completed local record with source and adaptation boundaries visible.</x:v>
      </x:c>
      <x:c r="B40" s="36"/>
      <x:c r="C40" s="36"/>
      <x:c r="D40" s="36"/>
      <x:c r="E40" s="36"/>
      <x:c r="F40" s="36"/>
      <x:c r="G40" s="36"/>
      <x:c r="H40" s="36"/>
      <x:c r="I40" s="36"/>
      <x:c r="J40" s="36"/>
      <x:c r="K40" s="36"/>
      <x:c r="L40" s="36"/>
    </x:row>
    <x:row r="41" ht="22" customHeight="1">
      <x:c r="A41" s="36"/>
      <x:c r="B41" s="36"/>
      <x:c r="C41" s="36"/>
      <x:c r="D41" s="36"/>
      <x:c r="E41" s="36"/>
      <x:c r="F41" s="36"/>
      <x:c r="G41" s="36"/>
      <x:c r="H41" s="36"/>
      <x:c r="I41" s="36"/>
      <x:c r="J41" s="36"/>
      <x:c r="K41" s="36"/>
      <x:c r="L41" s="36"/>
    </x:row>
    <x:row r="42" ht="22" customHeight="1">
      <x:c r="A42" s="4"/>
      <x:c r="B42" s="4"/>
      <x:c r="C42" s="4"/>
      <x:c r="D42" s="4"/>
      <x:c r="E42" s="4"/>
      <x:c r="F42" s="4"/>
      <x:c r="G42" s="4"/>
      <x:c r="H42" s="4"/>
      <x:c r="I42" s="4"/>
      <x:c r="J42" s="4"/>
      <x:c r="K42" s="4"/>
      <x:c r="L42" s="4"/>
    </x:row>
    <x:row r="43" ht="22" customHeight="1">
      <x:c r="A43" s="44" t="str">
        <x:v>USE BOUNDARY / Record the activity, its intended effect and the evidence used to review alignment.</x:v>
      </x:c>
      <x:c r="B43" s="44"/>
      <x:c r="C43" s="44"/>
      <x:c r="D43" s="44"/>
      <x:c r="E43" s="44"/>
      <x:c r="F43" s="44"/>
      <x:c r="G43" s="44"/>
      <x:c r="H43" s="44"/>
      <x:c r="I43" s="44"/>
      <x:c r="J43" s="44"/>
      <x:c r="K43" s="44"/>
      <x:c r="L43" s="44"/>
    </x:row>
    <x:row r="44" ht="22" customHeight="1">
      <x:c r="A44" s="44"/>
      <x:c r="B44" s="44"/>
      <x:c r="C44" s="44"/>
      <x:c r="D44" s="44"/>
      <x:c r="E44" s="44"/>
      <x:c r="F44" s="44"/>
      <x:c r="G44" s="44"/>
      <x:c r="H44" s="44"/>
      <x:c r="I44" s="44"/>
      <x:c r="J44" s="44"/>
      <x:c r="K44" s="44"/>
      <x:c r="L44" s="44"/>
    </x:row>
    <x:row r="45" ht="22" customHeight="1">
      <x:c r="A45" s="4"/>
      <x:c r="B45" s="4"/>
      <x:c r="C45" s="4"/>
      <x:c r="D45" s="4"/>
      <x:c r="E45" s="4"/>
      <x:c r="F45" s="4"/>
      <x:c r="G45" s="4"/>
      <x:c r="H45" s="4"/>
      <x:c r="I45" s="4"/>
      <x:c r="J45" s="4"/>
      <x:c r="K45" s="4"/>
      <x:c r="L45" s="4"/>
    </x:row>
    <x:row r="46" ht="22" customHeight="1">
      <x:c r="A46" s="50" t="str">
        <x:v>GUIDANCE / read before completing the record</x:v>
      </x:c>
      <x:c r="B46" s="50"/>
      <x:c r="C46" s="50"/>
      <x:c r="D46" s="50"/>
      <x:c r="E46" s="50"/>
      <x:c r="F46" s="50"/>
      <x:c r="G46" s="50"/>
      <x:c r="H46" s="50"/>
      <x:c r="I46" s="50"/>
      <x:c r="J46" s="50"/>
      <x:c r="K46" s="50"/>
      <x:c r="L46" s="50"/>
    </x:row>
    <x:row r="47" ht="22" customHeight="1">
      <x:c r="A47" s="53" t="str">
        <x:v>Record the activity, its intended effect and the evidence used to review alignment.</x:v>
      </x:c>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53"/>
      <x:c r="B49" s="53"/>
      <x:c r="C49" s="53"/>
      <x:c r="D49" s="53"/>
      <x:c r="E49" s="53"/>
      <x:c r="F49" s="53"/>
      <x:c r="G49" s="53"/>
      <x:c r="H49" s="53"/>
      <x:c r="I49" s="53"/>
      <x:c r="J49" s="53"/>
      <x:c r="K49" s="53"/>
      <x:c r="L49" s="53"/>
    </x:row>
    <x:row r="50" ht="22" customHeight="1">
      <x:c r="A50" s="53"/>
      <x:c r="B50" s="53"/>
      <x:c r="C50" s="53"/>
      <x:c r="D50" s="53"/>
      <x:c r="E50" s="53"/>
      <x:c r="F50" s="53"/>
      <x:c r="G50" s="53"/>
      <x:c r="H50" s="53"/>
      <x:c r="I50" s="53"/>
      <x:c r="J50" s="53"/>
      <x:c r="K50" s="53"/>
      <x:c r="L50" s="53"/>
    </x:row>
    <x:row r="51" ht="22" customHeight="1">
      <x:c r="A51" s="53"/>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4"/>
      <x:c r="B53" s="4"/>
      <x:c r="C53" s="4"/>
      <x:c r="D53" s="4"/>
      <x:c r="E53" s="4"/>
      <x:c r="F53" s="4"/>
      <x:c r="G53" s="4"/>
      <x:c r="H53" s="4"/>
      <x:c r="I53" s="4"/>
      <x:c r="J53" s="4"/>
      <x:c r="K53" s="4"/>
      <x:c r="L53" s="4"/>
    </x:row>
    <x:row r="54" ht="22" customHeight="1">
      <x:c r="A54" s="60" t="str">
        <x:v>01. Read the linked source method and retain its terminology and context.</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02. Agree local scope, participants, information handling and decision rights.</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03. Complete the working fields with evidence, owners and dates.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04. Apply only the scoring rules actually specified; document any local addition.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05. Review the result and connect it to the next workstream or decision.</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4"/>
      <x:c r="B64" s="4"/>
      <x:c r="C64" s="4"/>
      <x:c r="D64" s="4"/>
      <x:c r="E64" s="4"/>
      <x:c r="F64" s="4"/>
      <x:c r="G64" s="4"/>
      <x:c r="H64" s="4"/>
      <x:c r="I64" s="4"/>
      <x:c r="J64" s="4"/>
      <x:c r="K64" s="4"/>
      <x:c r="L64" s="4"/>
    </x:row>
    <x:row r="65" ht="22" customHeight="1">
      <x:c r="A65" s="44" t="str">
        <x:v>SOURCE / U01 p. 28; U03</x:v>
      </x:c>
      <x:c r="B65" s="44"/>
      <x:c r="C65" s="44"/>
      <x:c r="D65" s="44"/>
      <x:c r="E65" s="44"/>
      <x:c r="F65" s="44"/>
      <x:c r="G65" s="44"/>
      <x:c r="H65" s="44"/>
      <x:c r="I65" s="44"/>
      <x:c r="J65" s="44"/>
      <x:c r="K65" s="44"/>
      <x:c r="L65" s="44"/>
    </x:row>
    <x:row r="66" ht="22" customHeight="1">
      <x:c r="A66" s="44"/>
      <x:c r="B66" s="44"/>
      <x:c r="C66" s="44"/>
      <x:c r="D66" s="44"/>
      <x:c r="E66" s="44"/>
      <x:c r="F66" s="44"/>
      <x:c r="G66" s="44"/>
      <x:c r="H66" s="44"/>
      <x:c r="I66" s="44"/>
      <x:c r="J66" s="44"/>
      <x:c r="K66" s="44"/>
      <x:c r="L66" s="4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L41"/>
    <x:mergeCell ref="A43:L44"/>
    <x:mergeCell ref="A46:L46"/>
    <x:mergeCell ref="A47:L52"/>
    <x:mergeCell ref="A54:L55"/>
    <x:mergeCell ref="A56:L57"/>
    <x:mergeCell ref="A58:L59"/>
    <x:mergeCell ref="A60:L61"/>
    <x:mergeCell ref="A62:L63"/>
    <x:mergeCell ref="A65:L66"/>
  </x:mergeCells>
  <x:pageMargins left="0.7" right="0.7" top="0.75" bottom="0.75" header="0.3" footer="0.3"/>
</x:worksheet>
</file>

<file path=xl/worksheets/sheet7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H05 | My leadership behaviour card</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H05</x:v>
      </x:c>
      <x:c r="K5" s="24"/>
      <x:c r="L5" s="24"/>
    </x:row>
    <x:row r="6" ht="22" customHeight="1">
      <x:c r="A6" s="4"/>
      <x:c r="B6" s="4"/>
      <x:c r="C6" s="4"/>
      <x:c r="D6" s="4"/>
      <x:c r="E6" s="4"/>
      <x:c r="F6" s="4"/>
      <x:c r="G6" s="4"/>
      <x:c r="H6" s="4"/>
      <x:c r="I6" s="4"/>
      <x:c r="J6" s="4"/>
      <x:c r="K6" s="4"/>
      <x:c r="L6" s="4"/>
    </x:row>
    <x:row r="7" ht="22" customHeight="1">
      <x:c r="A7" s="30" t="str">
        <x:v>MANUAL GUIDE / 281    FORM / 281</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Daily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Monthly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Quarterly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Annually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6" t="str">
        <x:v>COMPLETION CHECK / A completed local record with source and adaptation boundaries visible.</x:v>
      </x:c>
      <x:c r="B28" s="36"/>
      <x:c r="C28" s="36"/>
      <x:c r="D28" s="36"/>
      <x:c r="E28" s="36"/>
      <x:c r="F28" s="36"/>
      <x:c r="G28" s="36"/>
      <x:c r="H28" s="36"/>
      <x:c r="I28" s="36"/>
      <x:c r="J28" s="36"/>
      <x:c r="K28" s="36"/>
      <x:c r="L28" s="36"/>
    </x:row>
    <x:row r="29" ht="22" customHeight="1">
      <x:c r="A29" s="36"/>
      <x:c r="B29" s="36"/>
      <x:c r="C29" s="36"/>
      <x:c r="D29" s="36"/>
      <x:c r="E29" s="36"/>
      <x:c r="F29" s="36"/>
      <x:c r="G29" s="36"/>
      <x:c r="H29" s="36"/>
      <x:c r="I29" s="36"/>
      <x:c r="J29" s="36"/>
      <x:c r="K29" s="36"/>
      <x:c r="L29" s="36"/>
    </x:row>
    <x:row r="30" ht="22" customHeight="1">
      <x:c r="A30" s="4"/>
      <x:c r="B30" s="4"/>
      <x:c r="C30" s="4"/>
      <x:c r="D30" s="4"/>
      <x:c r="E30" s="4"/>
      <x:c r="F30" s="4"/>
      <x:c r="G30" s="4"/>
      <x:c r="H30" s="4"/>
      <x:c r="I30" s="4"/>
      <x:c r="J30" s="4"/>
      <x:c r="K30" s="4"/>
      <x:c r="L30" s="4"/>
    </x:row>
    <x:row r="31" ht="22" customHeight="1">
      <x:c r="A31" s="44" t="str">
        <x:v>USE BOUNDARY / Retain the source frequencies. Add observable actions and the support required rather than generic leadership traits.</x:v>
      </x:c>
      <x:c r="B31" s="44"/>
      <x:c r="C31" s="44"/>
      <x:c r="D31" s="44"/>
      <x:c r="E31" s="44"/>
      <x:c r="F31" s="44"/>
      <x:c r="G31" s="44"/>
      <x:c r="H31" s="44"/>
      <x:c r="I31" s="44"/>
      <x:c r="J31" s="44"/>
      <x:c r="K31" s="44"/>
      <x:c r="L31" s="44"/>
    </x:row>
    <x:row r="32" ht="22" customHeight="1">
      <x:c r="A32" s="44"/>
      <x:c r="B32" s="44"/>
      <x:c r="C32" s="44"/>
      <x:c r="D32" s="44"/>
      <x:c r="E32" s="44"/>
      <x:c r="F32" s="44"/>
      <x:c r="G32" s="44"/>
      <x:c r="H32" s="44"/>
      <x:c r="I32" s="44"/>
      <x:c r="J32" s="44"/>
      <x:c r="K32" s="44"/>
      <x:c r="L32" s="44"/>
    </x:row>
    <x:row r="33" ht="22" customHeight="1">
      <x:c r="A33" s="4"/>
      <x:c r="B33" s="4"/>
      <x:c r="C33" s="4"/>
      <x:c r="D33" s="4"/>
      <x:c r="E33" s="4"/>
      <x:c r="F33" s="4"/>
      <x:c r="G33" s="4"/>
      <x:c r="H33" s="4"/>
      <x:c r="I33" s="4"/>
      <x:c r="J33" s="4"/>
      <x:c r="K33" s="4"/>
      <x:c r="L33" s="4"/>
    </x:row>
    <x:row r="34" ht="22" customHeight="1">
      <x:c r="A34" s="50" t="str">
        <x:v>GUIDANCE / read before completing the record</x:v>
      </x:c>
      <x:c r="B34" s="50"/>
      <x:c r="C34" s="50"/>
      <x:c r="D34" s="50"/>
      <x:c r="E34" s="50"/>
      <x:c r="F34" s="50"/>
      <x:c r="G34" s="50"/>
      <x:c r="H34" s="50"/>
      <x:c r="I34" s="50"/>
      <x:c r="J34" s="50"/>
      <x:c r="K34" s="50"/>
      <x:c r="L34" s="50"/>
    </x:row>
    <x:row r="35" ht="22" customHeight="1">
      <x:c r="A35" s="53" t="str">
        <x:v>Retain the source frequencies. Add observable actions and the support required rather than generic leadership traits.</x:v>
      </x:c>
      <x:c r="B35" s="53"/>
      <x:c r="C35" s="53"/>
      <x:c r="D35" s="53"/>
      <x:c r="E35" s="53"/>
      <x:c r="F35" s="53"/>
      <x:c r="G35" s="53"/>
      <x:c r="H35" s="53"/>
      <x:c r="I35" s="53"/>
      <x:c r="J35" s="53"/>
      <x:c r="K35" s="53"/>
      <x:c r="L35" s="53"/>
    </x:row>
    <x:row r="36" ht="22" customHeight="1">
      <x:c r="A36" s="53"/>
      <x:c r="B36" s="53"/>
      <x:c r="C36" s="53"/>
      <x:c r="D36" s="53"/>
      <x:c r="E36" s="53"/>
      <x:c r="F36" s="53"/>
      <x:c r="G36" s="53"/>
      <x:c r="H36" s="53"/>
      <x:c r="I36" s="53"/>
      <x:c r="J36" s="53"/>
      <x:c r="K36" s="53"/>
      <x:c r="L36" s="53"/>
    </x:row>
    <x:row r="37" ht="22" customHeight="1">
      <x:c r="A37" s="53"/>
      <x:c r="B37" s="53"/>
      <x:c r="C37" s="53"/>
      <x:c r="D37" s="53"/>
      <x:c r="E37" s="53"/>
      <x:c r="F37" s="53"/>
      <x:c r="G37" s="53"/>
      <x:c r="H37" s="53"/>
      <x:c r="I37" s="53"/>
      <x:c r="J37" s="53"/>
      <x:c r="K37" s="53"/>
      <x:c r="L37" s="53"/>
    </x:row>
    <x:row r="38" ht="22" customHeight="1">
      <x:c r="A38" s="53"/>
      <x:c r="B38" s="53"/>
      <x:c r="C38" s="53"/>
      <x:c r="D38" s="53"/>
      <x:c r="E38" s="53"/>
      <x:c r="F38" s="53"/>
      <x:c r="G38" s="53"/>
      <x:c r="H38" s="53"/>
      <x:c r="I38" s="53"/>
      <x:c r="J38" s="53"/>
      <x:c r="K38" s="53"/>
      <x:c r="L38" s="53"/>
    </x:row>
    <x:row r="39" ht="22" customHeight="1">
      <x:c r="A39" s="53"/>
      <x:c r="B39" s="53"/>
      <x:c r="C39" s="53"/>
      <x:c r="D39" s="53"/>
      <x:c r="E39" s="53"/>
      <x:c r="F39" s="53"/>
      <x:c r="G39" s="53"/>
      <x:c r="H39" s="53"/>
      <x:c r="I39" s="53"/>
      <x:c r="J39" s="53"/>
      <x:c r="K39" s="53"/>
      <x:c r="L39" s="53"/>
    </x:row>
    <x:row r="40" ht="22" customHeight="1">
      <x:c r="A40" s="53"/>
      <x:c r="B40" s="53"/>
      <x:c r="C40" s="53"/>
      <x:c r="D40" s="53"/>
      <x:c r="E40" s="53"/>
      <x:c r="F40" s="53"/>
      <x:c r="G40" s="53"/>
      <x:c r="H40" s="53"/>
      <x:c r="I40" s="53"/>
      <x:c r="J40" s="53"/>
      <x:c r="K40" s="53"/>
      <x:c r="L40" s="53"/>
    </x:row>
    <x:row r="41" ht="22" customHeight="1">
      <x:c r="A41" s="4"/>
      <x:c r="B41" s="4"/>
      <x:c r="C41" s="4"/>
      <x:c r="D41" s="4"/>
      <x:c r="E41" s="4"/>
      <x:c r="F41" s="4"/>
      <x:c r="G41" s="4"/>
      <x:c r="H41" s="4"/>
      <x:c r="I41" s="4"/>
      <x:c r="J41" s="4"/>
      <x:c r="K41" s="4"/>
      <x:c r="L41" s="4"/>
    </x:row>
    <x:row r="42" ht="22" customHeight="1">
      <x:c r="A42" s="60" t="str">
        <x:v>01. Read the linked source method and retain its terminology and context.</x:v>
      </x:c>
      <x:c r="B42" s="60"/>
      <x:c r="C42" s="60"/>
      <x:c r="D42" s="60"/>
      <x:c r="E42" s="60"/>
      <x:c r="F42" s="60"/>
      <x:c r="G42" s="60"/>
      <x:c r="H42" s="60"/>
      <x:c r="I42" s="60"/>
      <x:c r="J42" s="60"/>
      <x:c r="K42" s="60"/>
      <x:c r="L42" s="60"/>
    </x:row>
    <x:row r="43" ht="22" customHeight="1">
      <x:c r="A43" s="60"/>
      <x:c r="B43" s="60"/>
      <x:c r="C43" s="60"/>
      <x:c r="D43" s="60"/>
      <x:c r="E43" s="60"/>
      <x:c r="F43" s="60"/>
      <x:c r="G43" s="60"/>
      <x:c r="H43" s="60"/>
      <x:c r="I43" s="60"/>
      <x:c r="J43" s="60"/>
      <x:c r="K43" s="60"/>
      <x:c r="L43" s="60"/>
    </x:row>
    <x:row r="44" ht="22" customHeight="1">
      <x:c r="A44" s="57" t="str">
        <x:v>02. Agree local scope, participants, information handling and decision rights.</x:v>
      </x:c>
      <x:c r="B44" s="57"/>
      <x:c r="C44" s="57"/>
      <x:c r="D44" s="57"/>
      <x:c r="E44" s="57"/>
      <x:c r="F44" s="57"/>
      <x:c r="G44" s="57"/>
      <x:c r="H44" s="57"/>
      <x:c r="I44" s="57"/>
      <x:c r="J44" s="57"/>
      <x:c r="K44" s="57"/>
      <x:c r="L44" s="57"/>
    </x:row>
    <x:row r="45" ht="22" customHeight="1">
      <x:c r="A45" s="57"/>
      <x:c r="B45" s="57"/>
      <x:c r="C45" s="57"/>
      <x:c r="D45" s="57"/>
      <x:c r="E45" s="57"/>
      <x:c r="F45" s="57"/>
      <x:c r="G45" s="57"/>
      <x:c r="H45" s="57"/>
      <x:c r="I45" s="57"/>
      <x:c r="J45" s="57"/>
      <x:c r="K45" s="57"/>
      <x:c r="L45" s="57"/>
    </x:row>
    <x:row r="46" ht="22" customHeight="1">
      <x:c r="A46" s="60" t="str">
        <x:v>03. Complete the working fields with evidence, owners and dates.</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57" t="str">
        <x:v>04. Apply only the scoring rules actually specified; document any local addition.</x:v>
      </x:c>
      <x:c r="B48" s="57"/>
      <x:c r="C48" s="57"/>
      <x:c r="D48" s="57"/>
      <x:c r="E48" s="57"/>
      <x:c r="F48" s="57"/>
      <x:c r="G48" s="57"/>
      <x:c r="H48" s="57"/>
      <x:c r="I48" s="57"/>
      <x:c r="J48" s="57"/>
      <x:c r="K48" s="57"/>
      <x:c r="L48" s="57"/>
    </x:row>
    <x:row r="49" ht="22" customHeight="1">
      <x:c r="A49" s="57"/>
      <x:c r="B49" s="57"/>
      <x:c r="C49" s="57"/>
      <x:c r="D49" s="57"/>
      <x:c r="E49" s="57"/>
      <x:c r="F49" s="57"/>
      <x:c r="G49" s="57"/>
      <x:c r="H49" s="57"/>
      <x:c r="I49" s="57"/>
      <x:c r="J49" s="57"/>
      <x:c r="K49" s="57"/>
      <x:c r="L49" s="57"/>
    </x:row>
    <x:row r="50" ht="22" customHeight="1">
      <x:c r="A50" s="60" t="str">
        <x:v>05. Review the result and connect it to the next workstream or decision.</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4"/>
      <x:c r="B52" s="4"/>
      <x:c r="C52" s="4"/>
      <x:c r="D52" s="4"/>
      <x:c r="E52" s="4"/>
      <x:c r="F52" s="4"/>
      <x:c r="G52" s="4"/>
      <x:c r="H52" s="4"/>
      <x:c r="I52" s="4"/>
      <x:c r="J52" s="4"/>
      <x:c r="K52" s="4"/>
      <x:c r="L52" s="4"/>
    </x:row>
    <x:row r="53" ht="22" customHeight="1">
      <x:c r="A53" s="44" t="str">
        <x:v>SOURCE / U01 p. 30; U03</x:v>
      </x:c>
      <x:c r="B53" s="44"/>
      <x:c r="C53" s="44"/>
      <x:c r="D53" s="44"/>
      <x:c r="E53" s="44"/>
      <x:c r="F53" s="44"/>
      <x:c r="G53" s="44"/>
      <x:c r="H53" s="44"/>
      <x:c r="I53" s="44"/>
      <x:c r="J53" s="44"/>
      <x:c r="K53" s="44"/>
      <x:c r="L53" s="44"/>
    </x:row>
    <x:row r="54" ht="22" customHeight="1">
      <x:c r="A54" s="44"/>
      <x:c r="B54" s="44"/>
      <x:c r="C54" s="44"/>
      <x:c r="D54" s="44"/>
      <x:c r="E54" s="44"/>
      <x:c r="F54" s="44"/>
      <x:c r="G54" s="44"/>
      <x:c r="H54" s="44"/>
      <x:c r="I54" s="44"/>
      <x:c r="J54" s="44"/>
      <x:c r="K54" s="44"/>
      <x:c r="L54" s="4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L29"/>
    <x:mergeCell ref="A31:L32"/>
    <x:mergeCell ref="A34:L34"/>
    <x:mergeCell ref="A35:L40"/>
    <x:mergeCell ref="A42:L43"/>
    <x:mergeCell ref="A44:L45"/>
    <x:mergeCell ref="A46:L47"/>
    <x:mergeCell ref="A48:L49"/>
    <x:mergeCell ref="A50:L51"/>
    <x:mergeCell ref="A53:L54"/>
  </x:mergeCells>
  <x:pageMargins left="0.7" right="0.7" top="0.75" bottom="0.75" header="0.3" footer="0.3"/>
</x:worksheet>
</file>

<file path=xl/worksheets/sheet7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H06 | Identify the stakeholder system</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H06</x:v>
      </x:c>
      <x:c r="K5" s="24"/>
      <x:c r="L5" s="24"/>
    </x:row>
    <x:row r="6" ht="22" customHeight="1">
      <x:c r="A6" s="4"/>
      <x:c r="B6" s="4"/>
      <x:c r="C6" s="4"/>
      <x:c r="D6" s="4"/>
      <x:c r="E6" s="4"/>
      <x:c r="F6" s="4"/>
      <x:c r="G6" s="4"/>
      <x:c r="H6" s="4"/>
      <x:c r="I6" s="4"/>
      <x:c r="J6" s="4"/>
      <x:c r="K6" s="4"/>
      <x:c r="L6" s="4"/>
    </x:row>
    <x:row r="7" ht="22" customHeight="1">
      <x:c r="A7" s="30" t="str">
        <x:v>MANUAL GUIDE / 283    FORM / 283</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The change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Internal stakeholders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External stakeholders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6" t="str">
        <x:v>COMPLETION CHECK / A completed local record with source and adaptation boundaries visible.</x:v>
      </x:c>
      <x:c r="B24" s="36"/>
      <x:c r="C24" s="36"/>
      <x:c r="D24" s="36"/>
      <x:c r="E24" s="36"/>
      <x:c r="F24" s="36"/>
      <x:c r="G24" s="36"/>
      <x:c r="H24" s="36"/>
      <x:c r="I24" s="36"/>
      <x:c r="J24" s="36"/>
      <x:c r="K24" s="36"/>
      <x:c r="L24" s="36"/>
    </x:row>
    <x:row r="25" ht="22" customHeight="1">
      <x:c r="A25" s="36"/>
      <x:c r="B25" s="36"/>
      <x:c r="C25" s="36"/>
      <x:c r="D25" s="36"/>
      <x:c r="E25" s="36"/>
      <x:c r="F25" s="36"/>
      <x:c r="G25" s="36"/>
      <x:c r="H25" s="36"/>
      <x:c r="I25" s="36"/>
      <x:c r="J25" s="36"/>
      <x:c r="K25" s="36"/>
      <x:c r="L25" s="36"/>
    </x:row>
    <x:row r="26" ht="22" customHeight="1">
      <x:c r="A26" s="4"/>
      <x:c r="B26" s="4"/>
      <x:c r="C26" s="4"/>
      <x:c r="D26" s="4"/>
      <x:c r="E26" s="4"/>
      <x:c r="F26" s="4"/>
      <x:c r="G26" s="4"/>
      <x:c r="H26" s="4"/>
      <x:c r="I26" s="4"/>
      <x:c r="J26" s="4"/>
      <x:c r="K26" s="4"/>
      <x:c r="L26" s="4"/>
    </x:row>
    <x:row r="27" ht="22" customHeight="1">
      <x:c r="A27" s="44" t="str">
        <x:v>USE BOUNDARY / The source mentions up to 7-8 groups as a planning reference; do not omit a material group to meet that number.</x:v>
      </x:c>
      <x:c r="B27" s="44"/>
      <x:c r="C27" s="44"/>
      <x:c r="D27" s="44"/>
      <x:c r="E27" s="44"/>
      <x:c r="F27" s="44"/>
      <x:c r="G27" s="44"/>
      <x:c r="H27" s="44"/>
      <x:c r="I27" s="44"/>
      <x:c r="J27" s="44"/>
      <x:c r="K27" s="44"/>
      <x:c r="L27" s="44"/>
    </x:row>
    <x:row r="28" ht="22" customHeight="1">
      <x:c r="A28" s="44"/>
      <x:c r="B28" s="44"/>
      <x:c r="C28" s="44"/>
      <x:c r="D28" s="44"/>
      <x:c r="E28" s="44"/>
      <x:c r="F28" s="44"/>
      <x:c r="G28" s="44"/>
      <x:c r="H28" s="44"/>
      <x:c r="I28" s="44"/>
      <x:c r="J28" s="44"/>
      <x:c r="K28" s="44"/>
      <x:c r="L28" s="44"/>
    </x:row>
    <x:row r="29" ht="22" customHeight="1">
      <x:c r="A29" s="4"/>
      <x:c r="B29" s="4"/>
      <x:c r="C29" s="4"/>
      <x:c r="D29" s="4"/>
      <x:c r="E29" s="4"/>
      <x:c r="F29" s="4"/>
      <x:c r="G29" s="4"/>
      <x:c r="H29" s="4"/>
      <x:c r="I29" s="4"/>
      <x:c r="J29" s="4"/>
      <x:c r="K29" s="4"/>
      <x:c r="L29" s="4"/>
    </x:row>
    <x:row r="30" ht="22" customHeight="1">
      <x:c r="A30" s="50" t="str">
        <x:v>GUIDANCE / read before completing the record</x:v>
      </x:c>
      <x:c r="B30" s="50"/>
      <x:c r="C30" s="50"/>
      <x:c r="D30" s="50"/>
      <x:c r="E30" s="50"/>
      <x:c r="F30" s="50"/>
      <x:c r="G30" s="50"/>
      <x:c r="H30" s="50"/>
      <x:c r="I30" s="50"/>
      <x:c r="J30" s="50"/>
      <x:c r="K30" s="50"/>
      <x:c r="L30" s="50"/>
    </x:row>
    <x:row r="31" ht="22" customHeight="1">
      <x:c r="A31" s="53" t="str">
        <x:v>The source mentions up to 7-8 groups as a planning reference; do not omit a material group to meet that number.</x:v>
      </x:c>
      <x:c r="B31" s="53"/>
      <x:c r="C31" s="53"/>
      <x:c r="D31" s="53"/>
      <x:c r="E31" s="53"/>
      <x:c r="F31" s="53"/>
      <x:c r="G31" s="53"/>
      <x:c r="H31" s="53"/>
      <x:c r="I31" s="53"/>
      <x:c r="J31" s="53"/>
      <x:c r="K31" s="53"/>
      <x:c r="L31" s="53"/>
    </x:row>
    <x:row r="32" ht="22" customHeight="1">
      <x:c r="A32" s="53"/>
      <x:c r="B32" s="53"/>
      <x:c r="C32" s="53"/>
      <x:c r="D32" s="53"/>
      <x:c r="E32" s="53"/>
      <x:c r="F32" s="53"/>
      <x:c r="G32" s="53"/>
      <x:c r="H32" s="53"/>
      <x:c r="I32" s="53"/>
      <x:c r="J32" s="53"/>
      <x:c r="K32" s="53"/>
      <x:c r="L32" s="53"/>
    </x:row>
    <x:row r="33" ht="22" customHeight="1">
      <x:c r="A33" s="53"/>
      <x:c r="B33" s="53"/>
      <x:c r="C33" s="53"/>
      <x:c r="D33" s="53"/>
      <x:c r="E33" s="53"/>
      <x:c r="F33" s="53"/>
      <x:c r="G33" s="53"/>
      <x:c r="H33" s="53"/>
      <x:c r="I33" s="53"/>
      <x:c r="J33" s="53"/>
      <x:c r="K33" s="53"/>
      <x:c r="L33" s="53"/>
    </x:row>
    <x:row r="34" ht="22" customHeight="1">
      <x:c r="A34" s="53"/>
      <x:c r="B34" s="53"/>
      <x:c r="C34" s="53"/>
      <x:c r="D34" s="53"/>
      <x:c r="E34" s="53"/>
      <x:c r="F34" s="53"/>
      <x:c r="G34" s="53"/>
      <x:c r="H34" s="53"/>
      <x:c r="I34" s="53"/>
      <x:c r="J34" s="53"/>
      <x:c r="K34" s="53"/>
      <x:c r="L34" s="53"/>
    </x:row>
    <x:row r="35" ht="22" customHeight="1">
      <x:c r="A35" s="53"/>
      <x:c r="B35" s="53"/>
      <x:c r="C35" s="53"/>
      <x:c r="D35" s="53"/>
      <x:c r="E35" s="53"/>
      <x:c r="F35" s="53"/>
      <x:c r="G35" s="53"/>
      <x:c r="H35" s="53"/>
      <x:c r="I35" s="53"/>
      <x:c r="J35" s="53"/>
      <x:c r="K35" s="53"/>
      <x:c r="L35" s="53"/>
    </x:row>
    <x:row r="36" ht="22" customHeight="1">
      <x:c r="A36" s="53"/>
      <x:c r="B36" s="53"/>
      <x:c r="C36" s="53"/>
      <x:c r="D36" s="53"/>
      <x:c r="E36" s="53"/>
      <x:c r="F36" s="53"/>
      <x:c r="G36" s="53"/>
      <x:c r="H36" s="53"/>
      <x:c r="I36" s="53"/>
      <x:c r="J36" s="53"/>
      <x:c r="K36" s="53"/>
      <x:c r="L36" s="53"/>
    </x:row>
    <x:row r="37" ht="22" customHeight="1">
      <x:c r="A37" s="4"/>
      <x:c r="B37" s="4"/>
      <x:c r="C37" s="4"/>
      <x:c r="D37" s="4"/>
      <x:c r="E37" s="4"/>
      <x:c r="F37" s="4"/>
      <x:c r="G37" s="4"/>
      <x:c r="H37" s="4"/>
      <x:c r="I37" s="4"/>
      <x:c r="J37" s="4"/>
      <x:c r="K37" s="4"/>
      <x:c r="L37" s="4"/>
    </x:row>
    <x:row r="38" ht="22" customHeight="1">
      <x:c r="A38" s="60" t="str">
        <x:v>01. Read the linked source method and retain its terminology and context.</x:v>
      </x:c>
      <x:c r="B38" s="60"/>
      <x:c r="C38" s="60"/>
      <x:c r="D38" s="60"/>
      <x:c r="E38" s="60"/>
      <x:c r="F38" s="60"/>
      <x:c r="G38" s="60"/>
      <x:c r="H38" s="60"/>
      <x:c r="I38" s="60"/>
      <x:c r="J38" s="60"/>
      <x:c r="K38" s="60"/>
      <x:c r="L38" s="60"/>
    </x:row>
    <x:row r="39" ht="22" customHeight="1">
      <x:c r="A39" s="60"/>
      <x:c r="B39" s="60"/>
      <x:c r="C39" s="60"/>
      <x:c r="D39" s="60"/>
      <x:c r="E39" s="60"/>
      <x:c r="F39" s="60"/>
      <x:c r="G39" s="60"/>
      <x:c r="H39" s="60"/>
      <x:c r="I39" s="60"/>
      <x:c r="J39" s="60"/>
      <x:c r="K39" s="60"/>
      <x:c r="L39" s="60"/>
    </x:row>
    <x:row r="40" ht="22" customHeight="1">
      <x:c r="A40" s="57" t="str">
        <x:v>02. Agree local scope, participants, information handling and decision rights.</x:v>
      </x:c>
      <x:c r="B40" s="57"/>
      <x:c r="C40" s="57"/>
      <x:c r="D40" s="57"/>
      <x:c r="E40" s="57"/>
      <x:c r="F40" s="57"/>
      <x:c r="G40" s="57"/>
      <x:c r="H40" s="57"/>
      <x:c r="I40" s="57"/>
      <x:c r="J40" s="57"/>
      <x:c r="K40" s="57"/>
      <x:c r="L40" s="57"/>
    </x:row>
    <x:row r="41" ht="22" customHeight="1">
      <x:c r="A41" s="57"/>
      <x:c r="B41" s="57"/>
      <x:c r="C41" s="57"/>
      <x:c r="D41" s="57"/>
      <x:c r="E41" s="57"/>
      <x:c r="F41" s="57"/>
      <x:c r="G41" s="57"/>
      <x:c r="H41" s="57"/>
      <x:c r="I41" s="57"/>
      <x:c r="J41" s="57"/>
      <x:c r="K41" s="57"/>
      <x:c r="L41" s="57"/>
    </x:row>
    <x:row r="42" ht="22" customHeight="1">
      <x:c r="A42" s="60" t="str">
        <x:v>03. Complete the working fields with evidence, owners and dates.</x:v>
      </x:c>
      <x:c r="B42" s="60"/>
      <x:c r="C42" s="60"/>
      <x:c r="D42" s="60"/>
      <x:c r="E42" s="60"/>
      <x:c r="F42" s="60"/>
      <x:c r="G42" s="60"/>
      <x:c r="H42" s="60"/>
      <x:c r="I42" s="60"/>
      <x:c r="J42" s="60"/>
      <x:c r="K42" s="60"/>
      <x:c r="L42" s="60"/>
    </x:row>
    <x:row r="43" ht="22" customHeight="1">
      <x:c r="A43" s="60"/>
      <x:c r="B43" s="60"/>
      <x:c r="C43" s="60"/>
      <x:c r="D43" s="60"/>
      <x:c r="E43" s="60"/>
      <x:c r="F43" s="60"/>
      <x:c r="G43" s="60"/>
      <x:c r="H43" s="60"/>
      <x:c r="I43" s="60"/>
      <x:c r="J43" s="60"/>
      <x:c r="K43" s="60"/>
      <x:c r="L43" s="60"/>
    </x:row>
    <x:row r="44" ht="22" customHeight="1">
      <x:c r="A44" s="57" t="str">
        <x:v>04. Apply only the scoring rules actually specified; document any local addition.</x:v>
      </x:c>
      <x:c r="B44" s="57"/>
      <x:c r="C44" s="57"/>
      <x:c r="D44" s="57"/>
      <x:c r="E44" s="57"/>
      <x:c r="F44" s="57"/>
      <x:c r="G44" s="57"/>
      <x:c r="H44" s="57"/>
      <x:c r="I44" s="57"/>
      <x:c r="J44" s="57"/>
      <x:c r="K44" s="57"/>
      <x:c r="L44" s="57"/>
    </x:row>
    <x:row r="45" ht="22" customHeight="1">
      <x:c r="A45" s="57"/>
      <x:c r="B45" s="57"/>
      <x:c r="C45" s="57"/>
      <x:c r="D45" s="57"/>
      <x:c r="E45" s="57"/>
      <x:c r="F45" s="57"/>
      <x:c r="G45" s="57"/>
      <x:c r="H45" s="57"/>
      <x:c r="I45" s="57"/>
      <x:c r="J45" s="57"/>
      <x:c r="K45" s="57"/>
      <x:c r="L45" s="57"/>
    </x:row>
    <x:row r="46" ht="22" customHeight="1">
      <x:c r="A46" s="60" t="str">
        <x:v>05. Review the result and connect it to the next workstream or decision.</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4"/>
      <x:c r="B48" s="4"/>
      <x:c r="C48" s="4"/>
      <x:c r="D48" s="4"/>
      <x:c r="E48" s="4"/>
      <x:c r="F48" s="4"/>
      <x:c r="G48" s="4"/>
      <x:c r="H48" s="4"/>
      <x:c r="I48" s="4"/>
      <x:c r="J48" s="4"/>
      <x:c r="K48" s="4"/>
      <x:c r="L48" s="4"/>
    </x:row>
    <x:row r="49" ht="22" customHeight="1">
      <x:c r="A49" s="44" t="str">
        <x:v>SOURCE / U01 p. 32; U03</x:v>
      </x:c>
      <x:c r="B49" s="44"/>
      <x:c r="C49" s="44"/>
      <x:c r="D49" s="44"/>
      <x:c r="E49" s="44"/>
      <x:c r="F49" s="44"/>
      <x:c r="G49" s="44"/>
      <x:c r="H49" s="44"/>
      <x:c r="I49" s="44"/>
      <x:c r="J49" s="44"/>
      <x:c r="K49" s="44"/>
      <x:c r="L49" s="44"/>
    </x:row>
    <x:row r="50" ht="22" customHeight="1">
      <x:c r="A50" s="44"/>
      <x:c r="B50" s="44"/>
      <x:c r="C50" s="44"/>
      <x:c r="D50" s="44"/>
      <x:c r="E50" s="44"/>
      <x:c r="F50" s="44"/>
      <x:c r="G50" s="44"/>
      <x:c r="H50" s="44"/>
      <x:c r="I50" s="44"/>
      <x:c r="J50" s="44"/>
      <x:c r="K50" s="44"/>
      <x:c r="L50" s="44"/>
    </x:row>
    <x:row r="51" ht="22" customHeight="1">
      <x:c r="A51" s="4"/>
      <x:c r="B51" s="4"/>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L25"/>
    <x:mergeCell ref="A27:L28"/>
    <x:mergeCell ref="A30:L30"/>
    <x:mergeCell ref="A31:L36"/>
    <x:mergeCell ref="A38:L39"/>
    <x:mergeCell ref="A40:L41"/>
    <x:mergeCell ref="A42:L43"/>
    <x:mergeCell ref="A44:L45"/>
    <x:mergeCell ref="A46:L47"/>
    <x:mergeCell ref="A49:L50"/>
  </x:mergeCells>
  <x:pageMargins left="0.7" right="0.7" top="0.75" bottom="0.75" header="0.3" footer="0.3"/>
</x:worksheet>
</file>

<file path=xl/worksheets/sheet7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32" hidden="0" customWidth="1"/>
    <x:col min="2" max="2" width="19" hidden="0" customWidth="1"/>
    <x:col min="3" max="3" width="19" hidden="0" customWidth="1"/>
    <x:col min="4" max="4" width="14" hidden="0" customWidth="1"/>
    <x:col min="5" max="5" width="22" hidden="0" customWidth="1"/>
    <x:col min="6" max="6" width="50" hidden="0" customWidth="1"/>
    <x:col min="7" max="7" width="48"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H07 | Stakeholder analysis register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H07</x:v>
      </x:c>
      <x:c r="K5" s="24"/>
      <x:c r="L5" s="24"/>
    </x:row>
    <x:row r="6" ht="22" customHeight="1">
      <x:c r="A6" s="4"/>
      <x:c r="B6" s="4"/>
      <x:c r="C6" s="4"/>
      <x:c r="D6" s="4"/>
      <x:c r="E6" s="4"/>
      <x:c r="F6" s="4"/>
      <x:c r="G6" s="4"/>
      <x:c r="H6" s="4"/>
      <x:c r="I6" s="4"/>
      <x:c r="J6" s="4"/>
      <x:c r="K6" s="4"/>
      <x:c r="L6" s="4"/>
    </x:row>
    <x:row r="7" ht="22" customHeight="1">
      <x:c r="A7" s="30" t="str">
        <x:v>MANUAL GUIDE / 286    FORM / 286</x:v>
      </x:c>
      <x:c r="B7" s="30"/>
      <x:c r="C7" s="30"/>
      <x:c r="D7" s="30"/>
      <x:c r="E7" s="30"/>
      <x:c r="F7" s="30"/>
      <x:c r="G7" s="30" t="str">
        <x:v>SOURCE RECORD</x:v>
      </x:c>
      <x:c r="H7" s="30"/>
      <x:c r="I7" s="30"/>
      <x:c r="J7" s="30"/>
      <x:c r="K7" s="30"/>
      <x:c r="L7" s="30"/>
    </x:row>
    <x:row r="8" ht="24" customHeight="1">
      <x:c r="A8" s="68" t="str">
        <x:f>IFERROR(HYPERLINK("#'H07 Stakeholder analysis'!A94","OPEN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Reference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Stakeholder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Organisation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Engagement lead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Engagement 1-5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Support 1-5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Stakeholder Index
Complete using the source method and authorised local evidence.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6" t="str">
        <x:v>COMPLETION CHECK / A completed local record with source and adaptation boundaries visible.</x:v>
      </x:c>
      <x:c r="B40" s="36"/>
      <x:c r="C40" s="36"/>
      <x:c r="D40" s="36"/>
      <x:c r="E40" s="36"/>
      <x:c r="F40" s="36"/>
      <x:c r="G40" s="36"/>
      <x:c r="H40" s="36"/>
      <x:c r="I40" s="36"/>
      <x:c r="J40" s="36"/>
      <x:c r="K40" s="36"/>
      <x:c r="L40" s="36"/>
    </x:row>
    <x:row r="41" ht="22" customHeight="1">
      <x:c r="A41" s="36"/>
      <x:c r="B41" s="36"/>
      <x:c r="C41" s="36"/>
      <x:c r="D41" s="36"/>
      <x:c r="E41" s="36"/>
      <x:c r="F41" s="36"/>
      <x:c r="G41" s="36"/>
      <x:c r="H41" s="36"/>
      <x:c r="I41" s="36"/>
      <x:c r="J41" s="36"/>
      <x:c r="K41" s="36"/>
      <x:c r="L41" s="36"/>
    </x:row>
    <x:row r="42" ht="22" customHeight="1">
      <x:c r="A42" s="4"/>
      <x:c r="B42" s="4"/>
      <x:c r="C42" s="4"/>
      <x:c r="D42" s="4"/>
      <x:c r="E42" s="4"/>
      <x:c r="F42" s="4"/>
      <x:c r="G42" s="4"/>
      <x:c r="H42" s="4"/>
      <x:c r="I42" s="4"/>
      <x:c r="J42" s="4"/>
      <x:c r="K42" s="4"/>
      <x:c r="L42" s="4"/>
    </x:row>
    <x:row r="43" ht="22" customHeight="1">
      <x:c r="A43" s="44" t="str">
        <x:v>USE BOUNDARY / Index = Engagement x Support. Source categories: below 8 Detractors; 8-16 Passives; above 16 Promoters. These are revisable planning labels, not validated classifications.</x:v>
      </x:c>
      <x:c r="B43" s="44"/>
      <x:c r="C43" s="44"/>
      <x:c r="D43" s="44"/>
      <x:c r="E43" s="44"/>
      <x:c r="F43" s="44"/>
      <x:c r="G43" s="44"/>
      <x:c r="H43" s="44"/>
      <x:c r="I43" s="44"/>
      <x:c r="J43" s="44"/>
      <x:c r="K43" s="44"/>
      <x:c r="L43" s="44"/>
    </x:row>
    <x:row r="44" ht="22" customHeight="1">
      <x:c r="A44" s="44"/>
      <x:c r="B44" s="44"/>
      <x:c r="C44" s="44"/>
      <x:c r="D44" s="44"/>
      <x:c r="E44" s="44"/>
      <x:c r="F44" s="44"/>
      <x:c r="G44" s="44"/>
      <x:c r="H44" s="44"/>
      <x:c r="I44" s="44"/>
      <x:c r="J44" s="44"/>
      <x:c r="K44" s="44"/>
      <x:c r="L44" s="44"/>
    </x:row>
    <x:row r="45" ht="22" customHeight="1">
      <x:c r="A45" s="4"/>
      <x:c r="B45" s="4"/>
      <x:c r="C45" s="4"/>
      <x:c r="D45" s="4"/>
      <x:c r="E45" s="4"/>
      <x:c r="F45" s="4"/>
      <x:c r="G45" s="4"/>
      <x:c r="H45" s="4"/>
      <x:c r="I45" s="4"/>
      <x:c r="J45" s="4"/>
      <x:c r="K45" s="4"/>
      <x:c r="L45" s="4"/>
    </x:row>
    <x:row r="46" ht="22" customHeight="1">
      <x:c r="A46" s="50" t="str">
        <x:v>GUIDANCE / read before completing the record</x:v>
      </x:c>
      <x:c r="B46" s="50"/>
      <x:c r="C46" s="50"/>
      <x:c r="D46" s="50"/>
      <x:c r="E46" s="50"/>
      <x:c r="F46" s="50"/>
      <x:c r="G46" s="50"/>
      <x:c r="H46" s="50"/>
      <x:c r="I46" s="50"/>
      <x:c r="J46" s="50"/>
      <x:c r="K46" s="50"/>
      <x:c r="L46" s="50"/>
    </x:row>
    <x:row r="47" ht="22" customHeight="1">
      <x:c r="A47" s="53" t="str">
        <x:v>Index = Engagement x Support. Source categories: below 8 Detractors; 8-16 Passives; above 16 Promoters. These are revisable planning labels, not validated classifications.</x:v>
      </x:c>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53"/>
      <x:c r="B49" s="53"/>
      <x:c r="C49" s="53"/>
      <x:c r="D49" s="53"/>
      <x:c r="E49" s="53"/>
      <x:c r="F49" s="53"/>
      <x:c r="G49" s="53"/>
      <x:c r="H49" s="53"/>
      <x:c r="I49" s="53"/>
      <x:c r="J49" s="53"/>
      <x:c r="K49" s="53"/>
      <x:c r="L49" s="53"/>
    </x:row>
    <x:row r="50" ht="22" customHeight="1">
      <x:c r="A50" s="53"/>
      <x:c r="B50" s="53"/>
      <x:c r="C50" s="53"/>
      <x:c r="D50" s="53"/>
      <x:c r="E50" s="53"/>
      <x:c r="F50" s="53"/>
      <x:c r="G50" s="53"/>
      <x:c r="H50" s="53"/>
      <x:c r="I50" s="53"/>
      <x:c r="J50" s="53"/>
      <x:c r="K50" s="53"/>
      <x:c r="L50" s="53"/>
    </x:row>
    <x:row r="51" ht="22" customHeight="1">
      <x:c r="A51" s="53"/>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4"/>
      <x:c r="B53" s="4"/>
      <x:c r="C53" s="4"/>
      <x:c r="D53" s="4"/>
      <x:c r="E53" s="4"/>
      <x:c r="F53" s="4"/>
      <x:c r="G53" s="4"/>
      <x:c r="H53" s="4"/>
      <x:c r="I53" s="4"/>
      <x:c r="J53" s="4"/>
      <x:c r="K53" s="4"/>
      <x:c r="L53" s="4"/>
    </x:row>
    <x:row r="54" ht="22" customHeight="1">
      <x:c r="A54" s="60" t="str">
        <x:v>01. Read the linked source method and retain its terminology and context.</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02. Agree local scope, participants, information handling and decision rights.</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03. Complete the working fields with evidence, owners and dates.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04. Apply only the scoring rules actually specified; document any local addition.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05. Review the result and connect it to the next workstream or decision.</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4"/>
      <x:c r="B64" s="4"/>
      <x:c r="C64" s="4"/>
      <x:c r="D64" s="4"/>
      <x:c r="E64" s="4"/>
      <x:c r="F64" s="4"/>
      <x:c r="G64" s="4"/>
      <x:c r="H64" s="4"/>
      <x:c r="I64" s="4"/>
      <x:c r="J64" s="4"/>
      <x:c r="K64" s="4"/>
      <x:c r="L64" s="4"/>
    </x:row>
    <x:row r="65" ht="22" customHeight="1">
      <x:c r="A65" s="44" t="str">
        <x:v>SOURCE / U01 p. 35; U03</x:v>
      </x:c>
      <x:c r="B65" s="44"/>
      <x:c r="C65" s="44"/>
      <x:c r="D65" s="44"/>
      <x:c r="E65" s="44"/>
      <x:c r="F65" s="44"/>
      <x:c r="G65" s="44"/>
      <x:c r="H65" s="44"/>
      <x:c r="I65" s="44"/>
      <x:c r="J65" s="44"/>
      <x:c r="K65" s="44"/>
      <x:c r="L65" s="44"/>
    </x:row>
    <x:row r="66" ht="22" customHeight="1">
      <x:c r="A66" s="44"/>
      <x:c r="B66" s="44"/>
      <x:c r="C66" s="44"/>
      <x:c r="D66" s="44"/>
      <x:c r="E66" s="44"/>
      <x:c r="F66" s="44"/>
      <x:c r="G66" s="44"/>
      <x:c r="H66" s="44"/>
      <x:c r="I66" s="44"/>
      <x:c r="J66" s="44"/>
      <x:c r="K66" s="44"/>
      <x:c r="L66" s="4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SOURCE STAKEHOLDER INDEX / engagement x support; not influence x impact</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Group / person reference</x:v>
      </x:c>
      <x:c r="B98" s="99" t="str">
        <x:v>Engagement 1-5</x:v>
      </x:c>
      <x:c r="C98" s="99" t="str">
        <x:v>Support 1-5</x:v>
      </x:c>
      <x:c r="D98" s="99" t="str">
        <x:v>Index</x:v>
      </x:c>
      <x:c r="E98" s="99" t="str">
        <x:v>Source category</x:v>
      </x:c>
      <x:c r="F98" s="99" t="str">
        <x:v>Evidence / caveat</x:v>
      </x:c>
      <x:c r="G98" s="99" t="str">
        <x:v>Response / owner</x:v>
      </x:c>
      <x:c r="H98" s="4"/>
      <x:c r="I98" s="4"/>
      <x:c r="J98" s="4"/>
      <x:c r="K98" s="4"/>
      <x:c r="L98" s="4"/>
    </x:row>
    <x:row r="99" ht="38" customHeight="1">
      <x:c r="A99" s="38"/>
      <x:c r="B99" s="38"/>
      <x:c r="C99" s="38"/>
      <x:c r="D99" s="92" t="str">
        <x:f>IF(COUNT(B99:C99)&lt;2,"",IF(OR(B99&lt;1,B99&gt;5,C99&lt;1,C99&gt;5,MOD(B99,1)&lt;&gt;0,MOD(C99,1)&lt;&gt;0),"",B99*C99))</x:f>
      </x:c>
      <x:c r="E99" s="92" t="str">
        <x:f>IF(D99="","",IF(D99&lt;8,"Detractors",IF(D99&lt;=16,"Passives","Promoters")))</x:f>
      </x:c>
      <x:c r="F99" s="38"/>
      <x:c r="G99" s="38"/>
      <x:c r="H99" s="4"/>
      <x:c r="I99" s="4"/>
      <x:c r="J99" s="4"/>
      <x:c r="K99" s="4"/>
      <x:c r="L99" s="4"/>
    </x:row>
    <x:row r="100" ht="38" customHeight="1">
      <x:c r="A100" s="38"/>
      <x:c r="B100" s="38"/>
      <x:c r="C100" s="38"/>
      <x:c r="D100" s="92" t="str">
        <x:f>IF(COUNT(B100:C100)&lt;2,"",IF(OR(B100&lt;1,B100&gt;5,C100&lt;1,C100&gt;5,MOD(B100,1)&lt;&gt;0,MOD(C100,1)&lt;&gt;0),"",B100*C100))</x:f>
      </x:c>
      <x:c r="E100" s="92" t="str">
        <x:f>IF(D100="","",IF(D100&lt;8,"Detractors",IF(D100&lt;=16,"Passives","Promoters")))</x:f>
      </x:c>
      <x:c r="F100" s="38"/>
      <x:c r="G100" s="38"/>
      <x:c r="H100" s="4"/>
      <x:c r="I100" s="4"/>
      <x:c r="J100" s="4"/>
      <x:c r="K100" s="4"/>
      <x:c r="L100" s="4"/>
    </x:row>
    <x:row r="101" ht="38" customHeight="1">
      <x:c r="A101" s="38"/>
      <x:c r="B101" s="38"/>
      <x:c r="C101" s="38"/>
      <x:c r="D101" s="92" t="str">
        <x:f>IF(COUNT(B101:C101)&lt;2,"",IF(OR(B101&lt;1,B101&gt;5,C101&lt;1,C101&gt;5,MOD(B101,1)&lt;&gt;0,MOD(C101,1)&lt;&gt;0),"",B101*C101))</x:f>
      </x:c>
      <x:c r="E101" s="92" t="str">
        <x:f>IF(D101="","",IF(D101&lt;8,"Detractors",IF(D101&lt;=16,"Passives","Promoters")))</x:f>
      </x:c>
      <x:c r="F101" s="38"/>
      <x:c r="G101" s="38"/>
    </x:row>
    <x:row r="102" ht="38" customHeight="1">
      <x:c r="A102" s="38"/>
      <x:c r="B102" s="38"/>
      <x:c r="C102" s="38"/>
      <x:c r="D102" s="92" t="str">
        <x:f>IF(COUNT(B102:C102)&lt;2,"",IF(OR(B102&lt;1,B102&gt;5,C102&lt;1,C102&gt;5,MOD(B102,1)&lt;&gt;0,MOD(C102,1)&lt;&gt;0),"",B102*C102))</x:f>
      </x:c>
      <x:c r="E102" s="92" t="str">
        <x:f>IF(D102="","",IF(D102&lt;8,"Detractors",IF(D102&lt;=16,"Passives","Promoters")))</x:f>
      </x:c>
      <x:c r="F102" s="38"/>
      <x:c r="G102" s="38"/>
    </x:row>
    <x:row r="103" ht="38" customHeight="1">
      <x:c r="A103" s="38"/>
      <x:c r="B103" s="38"/>
      <x:c r="C103" s="38"/>
      <x:c r="D103" s="92" t="str">
        <x:f>IF(COUNT(B103:C103)&lt;2,"",IF(OR(B103&lt;1,B103&gt;5,C103&lt;1,C103&gt;5,MOD(B103,1)&lt;&gt;0,MOD(C103,1)&lt;&gt;0),"",B103*C103))</x:f>
      </x:c>
      <x:c r="E103" s="92" t="str">
        <x:f>IF(D103="","",IF(D103&lt;8,"Detractors",IF(D103&lt;=16,"Passives","Promoters")))</x:f>
      </x:c>
      <x:c r="F103" s="38"/>
      <x:c r="G103" s="38"/>
    </x:row>
    <x:row r="104" ht="38" customHeight="1">
      <x:c r="A104" s="38"/>
      <x:c r="B104" s="38"/>
      <x:c r="C104" s="38"/>
      <x:c r="D104" s="92" t="str">
        <x:f>IF(COUNT(B104:C104)&lt;2,"",IF(OR(B104&lt;1,B104&gt;5,C104&lt;1,C104&gt;5,MOD(B104,1)&lt;&gt;0,MOD(C104,1)&lt;&gt;0),"",B104*C104))</x:f>
      </x:c>
      <x:c r="E104" s="92" t="str">
        <x:f>IF(D104="","",IF(D104&lt;8,"Detractors",IF(D104&lt;=16,"Passives","Promoters")))</x:f>
      </x:c>
      <x:c r="F104" s="38"/>
      <x:c r="G104" s="38"/>
    </x:row>
    <x:row r="105" ht="38" customHeight="1">
      <x:c r="A105" s="38"/>
      <x:c r="B105" s="38"/>
      <x:c r="C105" s="38"/>
      <x:c r="D105" s="92" t="str">
        <x:f>IF(COUNT(B105:C105)&lt;2,"",IF(OR(B105&lt;1,B105&gt;5,C105&lt;1,C105&gt;5,MOD(B105,1)&lt;&gt;0,MOD(C105,1)&lt;&gt;0),"",B105*C105))</x:f>
      </x:c>
      <x:c r="E105" s="92" t="str">
        <x:f>IF(D105="","",IF(D105&lt;8,"Detractors",IF(D105&lt;=16,"Passives","Promoters")))</x:f>
      </x:c>
      <x:c r="F105" s="38"/>
      <x:c r="G105" s="38"/>
    </x:row>
    <x:row r="106" ht="38" customHeight="1">
      <x:c r="A106" s="38"/>
      <x:c r="B106" s="38"/>
      <x:c r="C106" s="38"/>
      <x:c r="D106" s="92" t="str">
        <x:f>IF(COUNT(B106:C106)&lt;2,"",IF(OR(B106&lt;1,B106&gt;5,C106&lt;1,C106&gt;5,MOD(B106,1)&lt;&gt;0,MOD(C106,1)&lt;&gt;0),"",B106*C106))</x:f>
      </x:c>
      <x:c r="E106" s="92" t="str">
        <x:f>IF(D106="","",IF(D106&lt;8,"Detractors",IF(D106&lt;=16,"Passives","Promoters")))</x:f>
      </x:c>
      <x:c r="F106" s="38"/>
      <x:c r="G106" s="38"/>
    </x:row>
    <x:row r="107" ht="38" customHeight="1">
      <x:c r="A107" s="38"/>
      <x:c r="B107" s="38"/>
      <x:c r="C107" s="38"/>
      <x:c r="D107" s="92" t="str">
        <x:f>IF(COUNT(B107:C107)&lt;2,"",IF(OR(B107&lt;1,B107&gt;5,C107&lt;1,C107&gt;5,MOD(B107,1)&lt;&gt;0,MOD(C107,1)&lt;&gt;0),"",B107*C107))</x:f>
      </x:c>
      <x:c r="E107" s="92" t="str">
        <x:f>IF(D107="","",IF(D107&lt;8,"Detractors",IF(D107&lt;=16,"Passives","Promoters")))</x:f>
      </x:c>
      <x:c r="F107" s="38"/>
      <x:c r="G107" s="38"/>
    </x:row>
    <x:row r="108" ht="38" customHeight="1">
      <x:c r="A108" s="38"/>
      <x:c r="B108" s="38"/>
      <x:c r="C108" s="38"/>
      <x:c r="D108" s="92" t="str">
        <x:f>IF(COUNT(B108:C108)&lt;2,"",IF(OR(B108&lt;1,B108&gt;5,C108&lt;1,C108&gt;5,MOD(B108,1)&lt;&gt;0,MOD(C108,1)&lt;&gt;0),"",B108*C108))</x:f>
      </x:c>
      <x:c r="E108" s="92" t="str">
        <x:f>IF(D108="","",IF(D108&lt;8,"Detractors",IF(D108&lt;=16,"Passives","Promoters")))</x:f>
      </x:c>
      <x:c r="F108" s="38"/>
      <x:c r="G108" s="38"/>
    </x:row>
    <x:row r="109" ht="38" customHeight="1">
      <x:c r="A109" s="38"/>
      <x:c r="B109" s="38"/>
      <x:c r="C109" s="38"/>
      <x:c r="D109" s="92" t="str">
        <x:f>IF(COUNT(B109:C109)&lt;2,"",IF(OR(B109&lt;1,B109&gt;5,C109&lt;1,C109&gt;5,MOD(B109,1)&lt;&gt;0,MOD(C109,1)&lt;&gt;0),"",B109*C109))</x:f>
      </x:c>
      <x:c r="E109" s="92" t="str">
        <x:f>IF(D109="","",IF(D109&lt;8,"Detractors",IF(D109&lt;=16,"Passives","Promoters")))</x:f>
      </x:c>
      <x:c r="F109" s="38"/>
      <x:c r="G109" s="38"/>
    </x:row>
    <x:row r="110" ht="38" customHeight="1">
      <x:c r="A110" s="38"/>
      <x:c r="B110" s="38"/>
      <x:c r="C110" s="38"/>
      <x:c r="D110" s="92" t="str">
        <x:f>IF(COUNT(B110:C110)&lt;2,"",IF(OR(B110&lt;1,B110&gt;5,C110&lt;1,C110&gt;5,MOD(B110,1)&lt;&gt;0,MOD(C110,1)&lt;&gt;0),"",B110*C110))</x:f>
      </x:c>
      <x:c r="E110" s="92" t="str">
        <x:f>IF(D110="","",IF(D110&lt;8,"Detractors",IF(D110&lt;=16,"Passives","Promoters")))</x:f>
      </x:c>
      <x:c r="F110" s="38"/>
      <x:c r="G110" s="38"/>
    </x:row>
    <x:row r="111" ht="38" customHeight="1">
      <x:c r="A111" s="38"/>
      <x:c r="B111" s="38"/>
      <x:c r="C111" s="38"/>
      <x:c r="D111" s="92" t="str">
        <x:f>IF(COUNT(B111:C111)&lt;2,"",IF(OR(B111&lt;1,B111&gt;5,C111&lt;1,C111&gt;5,MOD(B111,1)&lt;&gt;0,MOD(C111,1)&lt;&gt;0),"",B111*C111))</x:f>
      </x:c>
      <x:c r="E111" s="92" t="str">
        <x:f>IF(D111="","",IF(D111&lt;8,"Detractors",IF(D111&lt;=16,"Passives","Promoters")))</x:f>
      </x:c>
      <x:c r="F111" s="38"/>
      <x:c r="G111" s="38"/>
    </x:row>
    <x:row r="112" ht="38" customHeight="1">
      <x:c r="A112" s="38"/>
      <x:c r="B112" s="38"/>
      <x:c r="C112" s="38"/>
      <x:c r="D112" s="92" t="str">
        <x:f>IF(COUNT(B112:C112)&lt;2,"",IF(OR(B112&lt;1,B112&gt;5,C112&lt;1,C112&gt;5,MOD(B112,1)&lt;&gt;0,MOD(C112,1)&lt;&gt;0),"",B112*C112))</x:f>
      </x:c>
      <x:c r="E112" s="92" t="str">
        <x:f>IF(D112="","",IF(D112&lt;8,"Detractors",IF(D112&lt;=16,"Passives","Promoters")))</x:f>
      </x:c>
      <x:c r="F112" s="38"/>
      <x:c r="G112" s="38"/>
    </x:row>
    <x:row r="113" ht="38" customHeight="1">
      <x:c r="A113" s="38"/>
      <x:c r="B113" s="38"/>
      <x:c r="C113" s="38"/>
      <x:c r="D113" s="92" t="str">
        <x:f>IF(COUNT(B113:C113)&lt;2,"",IF(OR(B113&lt;1,B113&gt;5,C113&lt;1,C113&gt;5,MOD(B113,1)&lt;&gt;0,MOD(C113,1)&lt;&gt;0),"",B113*C113))</x:f>
      </x:c>
      <x:c r="E113" s="92" t="str">
        <x:f>IF(D113="","",IF(D113&lt;8,"Detractors",IF(D113&lt;=16,"Passives","Promoters")))</x:f>
      </x:c>
      <x:c r="F113" s="38"/>
      <x:c r="G113" s="38"/>
    </x:row>
    <x:row r="114" ht="38" customHeight="1">
      <x:c r="A114" s="38"/>
      <x:c r="B114" s="38"/>
      <x:c r="C114" s="38"/>
      <x:c r="D114" s="92" t="str">
        <x:f>IF(COUNT(B114:C114)&lt;2,"",IF(OR(B114&lt;1,B114&gt;5,C114&lt;1,C114&gt;5,MOD(B114,1)&lt;&gt;0,MOD(C114,1)&lt;&gt;0),"",B114*C114))</x:f>
      </x:c>
      <x:c r="E114" s="92" t="str">
        <x:f>IF(D114="","",IF(D114&lt;8,"Detractors",IF(D114&lt;=16,"Passives","Promoters")))</x:f>
      </x:c>
      <x:c r="F114" s="38"/>
      <x:c r="G114" s="38"/>
    </x:row>
    <x:row r="115" ht="38" customHeight="1">
      <x:c r="A115" s="38"/>
      <x:c r="B115" s="38"/>
      <x:c r="C115" s="38"/>
      <x:c r="D115" s="92" t="str">
        <x:f>IF(COUNT(B115:C115)&lt;2,"",IF(OR(B115&lt;1,B115&gt;5,C115&lt;1,C115&gt;5,MOD(B115,1)&lt;&gt;0,MOD(C115,1)&lt;&gt;0),"",B115*C115))</x:f>
      </x:c>
      <x:c r="E115" s="92" t="str">
        <x:f>IF(D115="","",IF(D115&lt;8,"Detractors",IF(D115&lt;=16,"Passives","Promoters")))</x:f>
      </x:c>
      <x:c r="F115" s="38"/>
      <x:c r="G115" s="38"/>
    </x:row>
    <x:row r="116" ht="38" customHeight="1">
      <x:c r="A116" s="38"/>
      <x:c r="B116" s="38"/>
      <x:c r="C116" s="38"/>
      <x:c r="D116" s="92" t="str">
        <x:f>IF(COUNT(B116:C116)&lt;2,"",IF(OR(B116&lt;1,B116&gt;5,C116&lt;1,C116&gt;5,MOD(B116,1)&lt;&gt;0,MOD(C116,1)&lt;&gt;0),"",B116*C116))</x:f>
      </x:c>
      <x:c r="E116" s="92" t="str">
        <x:f>IF(D116="","",IF(D116&lt;8,"Detractors",IF(D116&lt;=16,"Passives","Promoters")))</x:f>
      </x:c>
      <x:c r="F116" s="38"/>
      <x:c r="G116" s="38"/>
    </x:row>
    <x:row r="117" ht="38" customHeight="1">
      <x:c r="A117" s="38"/>
      <x:c r="B117" s="38"/>
      <x:c r="C117" s="38"/>
      <x:c r="D117" s="92" t="str">
        <x:f>IF(COUNT(B117:C117)&lt;2,"",IF(OR(B117&lt;1,B117&gt;5,C117&lt;1,C117&gt;5,MOD(B117,1)&lt;&gt;0,MOD(C117,1)&lt;&gt;0),"",B117*C117))</x:f>
      </x:c>
      <x:c r="E117" s="92" t="str">
        <x:f>IF(D117="","",IF(D117&lt;8,"Detractors",IF(D117&lt;=16,"Passives","Promoters")))</x:f>
      </x:c>
      <x:c r="F117" s="38"/>
      <x:c r="G117" s="38"/>
    </x:row>
    <x:row r="118" ht="38" customHeight="1">
      <x:c r="A118" s="38"/>
      <x:c r="B118" s="38"/>
      <x:c r="C118" s="38"/>
      <x:c r="D118" s="92" t="str">
        <x:f>IF(COUNT(B118:C118)&lt;2,"",IF(OR(B118&lt;1,B118&gt;5,C118&lt;1,C118&gt;5,MOD(B118,1)&lt;&gt;0,MOD(C118,1)&lt;&gt;0),"",B118*C118))</x:f>
      </x:c>
      <x:c r="E118" s="92" t="str">
        <x:f>IF(D118="","",IF(D118&lt;8,"Detractors",IF(D118&lt;=16,"Passives","Promoters")))</x:f>
      </x:c>
      <x:c r="F118" s="38"/>
      <x:c r="G118" s="38"/>
    </x:row>
    <x:row r="119" ht="38" customHeight="1">
      <x:c r="A119" s="38"/>
      <x:c r="B119" s="38"/>
      <x:c r="C119" s="38"/>
      <x:c r="D119" s="92" t="str">
        <x:f>IF(COUNT(B119:C119)&lt;2,"",IF(OR(B119&lt;1,B119&gt;5,C119&lt;1,C119&gt;5,MOD(B119,1)&lt;&gt;0,MOD(C119,1)&lt;&gt;0),"",B119*C119))</x:f>
      </x:c>
      <x:c r="E119" s="92" t="str">
        <x:f>IF(D119="","",IF(D119&lt;8,"Detractors",IF(D119&lt;=16,"Passives","Promoters")))</x:f>
      </x:c>
      <x:c r="F119" s="38"/>
      <x:c r="G119" s="38"/>
    </x:row>
    <x:row r="120" ht="38" customHeight="1">
      <x:c r="A120" s="38"/>
      <x:c r="B120" s="38"/>
      <x:c r="C120" s="38"/>
      <x:c r="D120" s="92" t="str">
        <x:f>IF(COUNT(B120:C120)&lt;2,"",IF(OR(B120&lt;1,B120&gt;5,C120&lt;1,C120&gt;5,MOD(B120,1)&lt;&gt;0,MOD(C120,1)&lt;&gt;0),"",B120*C120))</x:f>
      </x:c>
      <x:c r="E120" s="92" t="str">
        <x:f>IF(D120="","",IF(D120&lt;8,"Detractors",IF(D120&lt;=16,"Passives","Promoters")))</x:f>
      </x:c>
      <x:c r="F120" s="38"/>
      <x:c r="G120" s="38"/>
    </x:row>
    <x:row r="121" ht="38" customHeight="1">
      <x:c r="A121" s="38"/>
      <x:c r="B121" s="38"/>
      <x:c r="C121" s="38"/>
      <x:c r="D121" s="92" t="str">
        <x:f>IF(COUNT(B121:C121)&lt;2,"",IF(OR(B121&lt;1,B121&gt;5,C121&lt;1,C121&gt;5,MOD(B121,1)&lt;&gt;0,MOD(C121,1)&lt;&gt;0),"",B121*C121))</x:f>
      </x:c>
      <x:c r="E121" s="92" t="str">
        <x:f>IF(D121="","",IF(D121&lt;8,"Detractors",IF(D121&lt;=16,"Passives","Promoters")))</x:f>
      </x:c>
      <x:c r="F121" s="38"/>
      <x:c r="G121" s="38"/>
    </x:row>
    <x:row r="122" ht="38" customHeight="1">
      <x:c r="A122" s="38"/>
      <x:c r="B122" s="38"/>
      <x:c r="C122" s="38"/>
      <x:c r="D122" s="92" t="str">
        <x:f>IF(COUNT(B122:C122)&lt;2,"",IF(OR(B122&lt;1,B122&gt;5,C122&lt;1,C122&gt;5,MOD(B122,1)&lt;&gt;0,MOD(C122,1)&lt;&gt;0),"",B122*C122))</x:f>
      </x:c>
      <x:c r="E122" s="92" t="str">
        <x:f>IF(D122="","",IF(D122&lt;8,"Detractors",IF(D122&lt;=16,"Passives","Promoters")))</x:f>
      </x:c>
      <x:c r="F122" s="38"/>
      <x:c r="G122" s="38"/>
    </x:row>
    <x:row r="123" ht="38" customHeight="1">
      <x:c r="A123" s="38"/>
      <x:c r="B123" s="38"/>
      <x:c r="C123" s="38"/>
      <x:c r="D123" s="92" t="str">
        <x:f>IF(COUNT(B123:C123)&lt;2,"",IF(OR(B123&lt;1,B123&gt;5,C123&lt;1,C123&gt;5,MOD(B123,1)&lt;&gt;0,MOD(C123,1)&lt;&gt;0),"",B123*C123))</x:f>
      </x:c>
      <x:c r="E123" s="92" t="str">
        <x:f>IF(D123="","",IF(D123&lt;8,"Detractors",IF(D123&lt;=16,"Passives","Promoters")))</x:f>
      </x:c>
      <x:c r="F123" s="38"/>
      <x:c r="G123" s="38"/>
    </x:row>
    <x:row r="124" ht="38" customHeight="1">
      <x:c r="A124" s="38"/>
      <x:c r="B124" s="38"/>
      <x:c r="C124" s="38"/>
      <x:c r="D124" s="92" t="str">
        <x:f>IF(COUNT(B124:C124)&lt;2,"",IF(OR(B124&lt;1,B124&gt;5,C124&lt;1,C124&gt;5,MOD(B124,1)&lt;&gt;0,MOD(C124,1)&lt;&gt;0),"",B124*C124))</x:f>
      </x:c>
      <x:c r="E124" s="92" t="str">
        <x:f>IF(D124="","",IF(D124&lt;8,"Detractors",IF(D124&lt;=16,"Passives","Promoters")))</x:f>
      </x:c>
      <x:c r="F124" s="38"/>
      <x:c r="G124" s="38"/>
    </x:row>
    <x:row r="125" ht="38" customHeight="1">
      <x:c r="A125" s="38"/>
      <x:c r="B125" s="38"/>
      <x:c r="C125" s="38"/>
      <x:c r="D125" s="92" t="str">
        <x:f>IF(COUNT(B125:C125)&lt;2,"",IF(OR(B125&lt;1,B125&gt;5,C125&lt;1,C125&gt;5,MOD(B125,1)&lt;&gt;0,MOD(C125,1)&lt;&gt;0),"",B125*C125))</x:f>
      </x:c>
      <x:c r="E125" s="92" t="str">
        <x:f>IF(D125="","",IF(D125&lt;8,"Detractors",IF(D125&lt;=16,"Passives","Promoters")))</x:f>
      </x:c>
      <x:c r="F125" s="38"/>
      <x:c r="G125" s="38"/>
    </x:row>
    <x:row r="126" ht="38" customHeight="1">
      <x:c r="A126" s="38"/>
      <x:c r="B126" s="38"/>
      <x:c r="C126" s="38"/>
      <x:c r="D126" s="92" t="str">
        <x:f>IF(COUNT(B126:C126)&lt;2,"",IF(OR(B126&lt;1,B126&gt;5,C126&lt;1,C126&gt;5,MOD(B126,1)&lt;&gt;0,MOD(C126,1)&lt;&gt;0),"",B126*C126))</x:f>
      </x:c>
      <x:c r="E126" s="92" t="str">
        <x:f>IF(D126="","",IF(D126&lt;8,"Detractors",IF(D126&lt;=16,"Passives","Promoters")))</x:f>
      </x:c>
      <x:c r="F126" s="38"/>
      <x:c r="G126" s="38"/>
    </x:row>
    <x:row r="127" ht="38" customHeight="1">
      <x:c r="A127" s="38"/>
      <x:c r="B127" s="38"/>
      <x:c r="C127" s="38"/>
      <x:c r="D127" s="92" t="str">
        <x:f>IF(COUNT(B127:C127)&lt;2,"",IF(OR(B127&lt;1,B127&gt;5,C127&lt;1,C127&gt;5,MOD(B127,1)&lt;&gt;0,MOD(C127,1)&lt;&gt;0),"",B127*C127))</x:f>
      </x:c>
      <x:c r="E127" s="92" t="str">
        <x:f>IF(D127="","",IF(D127&lt;8,"Detractors",IF(D127&lt;=16,"Passives","Promoters")))</x:f>
      </x:c>
      <x:c r="F127" s="38"/>
      <x:c r="G127" s="38"/>
    </x:row>
    <x:row r="128" ht="38" customHeight="1">
      <x:c r="A128" s="38"/>
      <x:c r="B128" s="38"/>
      <x:c r="C128" s="38"/>
      <x:c r="D128" s="92" t="str">
        <x:f>IF(COUNT(B128:C128)&lt;2,"",IF(OR(B128&lt;1,B128&gt;5,C128&lt;1,C128&gt;5,MOD(B128,1)&lt;&gt;0,MOD(C128,1)&lt;&gt;0),"",B128*C128))</x:f>
      </x:c>
      <x:c r="E128" s="92" t="str">
        <x:f>IF(D128="","",IF(D128&lt;8,"Detractors",IF(D128&lt;=16,"Passives","Promoters")))</x:f>
      </x:c>
      <x:c r="F128" s="38"/>
      <x:c r="G128" s="38"/>
    </x:row>
    <x:row r="129" ht="38" customHeight="1">
      <x:c r="A129" s="4"/>
      <x:c r="B129" s="4"/>
      <x:c r="C129" s="4"/>
      <x:c r="D129" s="4"/>
      <x:c r="E129" s="4"/>
      <x:c r="F129" s="4"/>
      <x:c r="G129" s="4"/>
    </x:row>
    <x:row r="130" ht="38" customHeight="1">
      <x:c r="A130" s="4"/>
      <x:c r="B130" s="4"/>
      <x:c r="C130" s="4"/>
      <x:c r="D130" s="4"/>
      <x:c r="E130" s="4"/>
      <x:c r="F130" s="4"/>
      <x:c r="G130" s="4"/>
    </x:row>
    <x:row r="131" ht="38" customHeight="1">
      <x:c r="A131" s="4"/>
      <x:c r="B131" s="4"/>
      <x:c r="C131" s="4"/>
      <x:c r="D131" s="4"/>
      <x:c r="E131" s="4"/>
      <x:c r="F131" s="4"/>
      <x:c r="G131" s="4"/>
    </x:row>
    <x:row r="132" ht="38" customHeight="1">
      <x:c r="A132" s="63" t="str">
        <x:v>SOURCE BOUNDARY / These labels and thresholds are retained historical planning categories, not validated assessments or fixed identities. Engagement and support require evidence. Do not substitute influence or impact ratings.</x:v>
      </x:c>
      <x:c r="B132" s="63"/>
      <x:c r="C132" s="63"/>
      <x:c r="D132" s="63"/>
      <x:c r="E132" s="63"/>
      <x:c r="F132" s="63"/>
      <x:c r="G132" s="63"/>
      <x:c r="H132" s="63"/>
      <x:c r="I132" s="63"/>
      <x:c r="J132" s="63"/>
      <x:c r="K132" s="63"/>
      <x:c r="L132" s="63"/>
    </x:row>
    <x:row r="133" ht="38" customHeight="1">
      <x:c r="A133" s="63"/>
      <x:c r="B133" s="63"/>
      <x:c r="C133" s="63"/>
      <x:c r="D133" s="63"/>
      <x:c r="E133" s="63"/>
      <x:c r="F133" s="63"/>
      <x:c r="G133" s="63"/>
      <x:c r="H133" s="63"/>
      <x:c r="I133" s="63"/>
      <x:c r="J133" s="63"/>
      <x:c r="K133" s="63"/>
      <x:c r="L133" s="63"/>
    </x:row>
    <x:row r="134" ht="38" customHeight="1">
      <x:c r="A134" s="63"/>
      <x:c r="B134" s="63"/>
      <x:c r="C134" s="63"/>
      <x:c r="D134" s="63"/>
      <x:c r="E134" s="63"/>
      <x:c r="F134" s="63"/>
      <x:c r="G134" s="63"/>
      <x:c r="H134" s="63"/>
      <x:c r="I134" s="63"/>
      <x:c r="J134" s="63"/>
      <x:c r="K134" s="63"/>
      <x:c r="L134" s="63"/>
    </x:row>
    <x:row r="135" ht="38" customHeight="1">
      <x:c r="A135" s="63"/>
      <x:c r="B135" s="63"/>
      <x:c r="C135" s="63"/>
      <x:c r="D135" s="63"/>
      <x:c r="E135" s="63"/>
      <x:c r="F135" s="63"/>
      <x:c r="G135" s="63"/>
      <x:c r="H135" s="63"/>
      <x:c r="I135" s="63"/>
      <x:c r="J135" s="63"/>
      <x:c r="K135" s="63"/>
      <x:c r="L135" s="63"/>
    </x:row>
    <x:row r="136" ht="38" customHeight="1">
      <x:c r="A136" s="4"/>
      <x:c r="B136" s="4"/>
      <x:c r="C136" s="4"/>
      <x:c r="D136" s="4"/>
      <x:c r="E136" s="4"/>
      <x:c r="F136" s="4"/>
      <x:c r="G136" s="4"/>
    </x:row>
    <x:row r="137" ht="38" customHeight="1">
      <x:c r="A137" s="4"/>
      <x:c r="B137" s="4"/>
      <x:c r="C137" s="4"/>
      <x:c r="D137" s="4"/>
      <x:c r="E137" s="4"/>
      <x:c r="F137" s="4"/>
      <x:c r="G137" s="4"/>
    </x:row>
    <x:row r="138" ht="38" customHeight="1">
      <x:c r="A138" s="4"/>
      <x:c r="B138" s="4"/>
      <x:c r="C138" s="4"/>
      <x:c r="D138" s="4"/>
      <x:c r="E138" s="4"/>
      <x:c r="F138" s="4"/>
      <x:c r="G138" s="4"/>
    </x:row>
    <x:row r="139" ht="38" customHeight="1">
      <x:c r="A139" s="4"/>
      <x:c r="B139" s="4"/>
      <x:c r="C139" s="4"/>
      <x:c r="D139" s="4"/>
      <x:c r="E139" s="4"/>
      <x:c r="F139" s="4"/>
      <x:c r="G139" s="4"/>
    </x:row>
    <x:row r="140" ht="32" customHeight="1">
      <x:c r="A140" s="99" t="str">
        <x:v>Source category</x:v>
      </x:c>
      <x:c r="B140" s="99" t="str">
        <x:v>Recorded count</x:v>
      </x:c>
      <x:c r="C140" s="4"/>
      <x:c r="D140" s="4"/>
      <x:c r="E140" s="4"/>
      <x:c r="F140" s="4"/>
      <x:c r="G140" s="4"/>
    </x:row>
    <x:row r="141" ht="38" customHeight="1">
      <x:c r="A141" s="4" t="str">
        <x:v>Detractors</x:v>
      </x:c>
      <x:c r="B141" s="4" t="n">
        <x:f>COUNTIF($E$99:$E$128,A141)</x:f>
        <x:v>0</x:v>
      </x:c>
      <x:c r="C141" s="4"/>
      <x:c r="D141" s="4"/>
      <x:c r="E141" s="4"/>
      <x:c r="F141" s="4"/>
      <x:c r="G141" s="4"/>
    </x:row>
    <x:row r="142" ht="38" customHeight="1">
      <x:c r="A142" s="4" t="str">
        <x:v>Passives</x:v>
      </x:c>
      <x:c r="B142" s="4" t="n">
        <x:f>COUNTIF($E$99:$E$128,A142)</x:f>
        <x:v>0</x:v>
      </x:c>
      <x:c r="C142" s="4"/>
      <x:c r="D142" s="4"/>
      <x:c r="E142" s="4"/>
      <x:c r="F142" s="4"/>
      <x:c r="G142" s="4"/>
    </x:row>
    <x:row r="143" ht="38" customHeight="1">
      <x:c r="A143" s="4" t="str">
        <x:v>Promoters</x:v>
      </x:c>
      <x:c r="B143" s="4" t="n">
        <x:f>COUNTIF($E$99:$E$128,A143)</x:f>
        <x:v>0</x:v>
      </x:c>
      <x:c r="C143" s="4"/>
      <x:c r="D143" s="4"/>
      <x:c r="E143" s="4"/>
      <x:c r="F143" s="4"/>
      <x:c r="G143" s="4"/>
    </x:row>
    <x:row r="144" ht="38" customHeight="1">
      <x:c r="A144" s="4"/>
      <x:c r="B144" s="4"/>
      <x:c r="C144" s="4"/>
      <x:c r="D144" s="4"/>
      <x:c r="E144" s="4"/>
      <x:c r="F144" s="4"/>
      <x:c r="G144" s="4"/>
    </x:row>
    <x:row r="145" ht="38" customHeight="1">
      <x:c r="A145" s="4"/>
      <x:c r="B145" s="4"/>
      <x:c r="C145" s="4"/>
      <x:c r="D145" s="4"/>
      <x:c r="E145" s="4"/>
      <x:c r="F145" s="4"/>
      <x:c r="G145" s="4"/>
    </x:row>
    <x:row r="146" ht="38" customHeight="1">
      <x:c r="A146" s="4"/>
      <x:c r="B146" s="4"/>
      <x:c r="C146" s="4"/>
      <x:c r="D146" s="4"/>
      <x:c r="E146" s="4"/>
      <x:c r="F146" s="4"/>
      <x:c r="G146" s="4"/>
    </x:row>
    <x:row r="147" ht="38" customHeight="1">
      <x:c r="A147" s="4"/>
      <x:c r="B147" s="4"/>
      <x:c r="C147" s="4"/>
      <x:c r="D147" s="4"/>
      <x:c r="E147" s="4"/>
      <x:c r="F147" s="4"/>
      <x:c r="G147" s="4"/>
    </x:row>
    <x:row r="148" ht="38" customHeight="1">
      <x:c r="A148" s="4"/>
      <x:c r="B148" s="4"/>
      <x:c r="C148" s="4"/>
      <x:c r="D148" s="4"/>
      <x:c r="E148" s="4"/>
      <x:c r="F148" s="4"/>
      <x:c r="G148" s="4"/>
    </x:row>
    <x:row r="149" ht="38" customHeight="1">
      <x:c r="A149" s="4"/>
      <x:c r="B149" s="4"/>
      <x:c r="C149" s="4"/>
      <x:c r="D149" s="4"/>
      <x:c r="E149" s="4"/>
      <x:c r="F149" s="4"/>
      <x:c r="G149" s="4"/>
    </x:row>
    <x:row r="150" ht="38" customHeight="1">
      <x:c r="A150" s="4"/>
      <x:c r="B150" s="4"/>
      <x:c r="C150" s="4"/>
      <x:c r="D150" s="4"/>
      <x:c r="E150" s="4"/>
      <x:c r="F150" s="4"/>
      <x:c r="G150" s="4"/>
    </x:row>
    <x:row r="151" ht="38" customHeight="1">
      <x:c r="A151" s="4"/>
      <x:c r="B151" s="4"/>
      <x:c r="C151" s="4"/>
      <x:c r="D151" s="4"/>
      <x:c r="E151" s="4"/>
      <x:c r="F151" s="4"/>
      <x:c r="G151" s="4"/>
    </x:row>
    <x:row r="152" ht="38" customHeight="1">
      <x:c r="A152" s="4"/>
      <x:c r="B152" s="4"/>
      <x:c r="C152" s="4"/>
      <x:c r="D152" s="4"/>
      <x:c r="E152" s="4"/>
      <x:c r="F152" s="4"/>
      <x:c r="G152" s="4"/>
    </x:row>
    <x:row r="153" ht="38" customHeight="1">
      <x:c r="A153" s="4"/>
      <x:c r="B153" s="4"/>
      <x:c r="C153" s="4"/>
      <x:c r="D153" s="4"/>
      <x:c r="E153" s="4"/>
      <x:c r="F153" s="4"/>
      <x:c r="G153" s="4"/>
    </x:row>
    <x:row r="154" ht="38" customHeight="1">
      <x:c r="A154" s="4"/>
      <x:c r="B154" s="4"/>
      <x:c r="C154" s="4"/>
      <x:c r="D154" s="4"/>
      <x:c r="E154" s="4"/>
      <x:c r="F154" s="4"/>
      <x:c r="G154" s="4"/>
    </x:row>
    <x:row r="155" ht="38" customHeight="1">
      <x:c r="A155" s="4"/>
      <x:c r="B155" s="4"/>
      <x:c r="C155" s="4"/>
      <x:c r="D155" s="4"/>
      <x:c r="E155" s="4"/>
      <x:c r="F155" s="4"/>
      <x:c r="G155" s="4"/>
    </x:row>
    <x:row r="156" ht="38" customHeight="1">
      <x:c r="A156" s="4"/>
      <x:c r="B156" s="4"/>
      <x:c r="C156" s="4"/>
      <x:c r="D156" s="4"/>
      <x:c r="E156" s="4"/>
      <x:c r="F156" s="4"/>
      <x:c r="G156" s="4"/>
    </x:row>
    <x:row r="157" ht="38" customHeight="1">
      <x:c r="A157" s="4"/>
      <x:c r="B157" s="4"/>
      <x:c r="C157" s="4"/>
      <x:c r="D157" s="4"/>
      <x:c r="E157" s="4"/>
      <x:c r="F157" s="4"/>
      <x:c r="G157" s="4"/>
    </x:row>
    <x:row r="158" ht="38" customHeight="1">
      <x:c r="A158" s="4"/>
      <x:c r="B158" s="4"/>
      <x:c r="C158" s="4"/>
      <x:c r="D158" s="4"/>
      <x:c r="E158" s="4"/>
      <x:c r="F158" s="4"/>
      <x:c r="G158" s="4"/>
    </x:row>
    <x:row r="159" ht="38" customHeight="1">
      <x:c r="A159" s="4"/>
      <x:c r="B159" s="4"/>
      <x:c r="C159" s="4"/>
      <x:c r="D159" s="4"/>
      <x:c r="E159" s="4"/>
      <x:c r="F159" s="4"/>
      <x:c r="G159" s="4"/>
    </x:row>
    <x:row r="160" ht="38" customHeight="1">
      <x:c r="A160" s="4"/>
      <x:c r="B160" s="4"/>
      <x:c r="C160" s="4"/>
      <x:c r="D160" s="4"/>
      <x:c r="E160" s="4"/>
      <x:c r="F160" s="4"/>
      <x:c r="G160" s="4"/>
    </x:row>
    <x:row r="161" ht="38" customHeight="1">
      <x:c r="A161" s="4"/>
      <x:c r="B161" s="4"/>
      <x:c r="C161" s="4"/>
      <x:c r="D161" s="4"/>
      <x:c r="E161" s="4"/>
      <x:c r="F161" s="4"/>
      <x:c r="G161" s="4"/>
    </x:row>
    <x:row r="162" ht="38" customHeight="1">
      <x:c r="A162" s="4"/>
      <x:c r="B162" s="4"/>
      <x:c r="C162" s="4"/>
      <x:c r="D162" s="4"/>
      <x:c r="E162" s="4"/>
      <x:c r="F162" s="4"/>
      <x:c r="G162" s="4"/>
    </x:row>
    <x:row r="163" ht="38" customHeight="1">
      <x:c r="A163" s="4"/>
      <x:c r="B163" s="4"/>
      <x:c r="C163" s="4"/>
      <x:c r="D163" s="4"/>
      <x:c r="E163" s="4"/>
      <x:c r="F163" s="4"/>
      <x:c r="G163" s="4"/>
    </x:row>
    <x:row r="164" ht="38" customHeight="1">
      <x:c r="A164" s="4"/>
      <x:c r="B164" s="4"/>
      <x:c r="C164" s="4"/>
      <x:c r="D164" s="4"/>
      <x:c r="E164" s="4"/>
      <x:c r="F164" s="4"/>
      <x:c r="G164" s="4"/>
    </x:row>
    <x:row r="165" ht="38" customHeight="1">
      <x:c r="A165" s="4"/>
      <x:c r="B165" s="4"/>
      <x:c r="C165" s="4"/>
      <x:c r="D165" s="4"/>
      <x:c r="E165" s="4"/>
      <x:c r="F165" s="4"/>
      <x:c r="G165" s="4"/>
    </x:row>
    <x:row r="166" ht="38" customHeight="1">
      <x:c r="A166" s="4"/>
      <x:c r="B166" s="4"/>
      <x:c r="C166" s="4"/>
      <x:c r="D166" s="4"/>
      <x:c r="E166" s="4"/>
      <x:c r="F166" s="4"/>
      <x:c r="G166" s="4"/>
    </x:row>
    <x:row r="167" ht="38" customHeight="1">
      <x:c r="A167" s="4"/>
      <x:c r="B167" s="4"/>
      <x:c r="C167" s="4"/>
      <x:c r="D167" s="4"/>
      <x:c r="E167" s="4"/>
      <x:c r="F167" s="4"/>
      <x:c r="G167" s="4"/>
    </x:row>
    <x:row r="168" ht="38" customHeight="1">
      <x:c r="A168" s="4"/>
      <x:c r="B168" s="4"/>
      <x:c r="C168" s="4"/>
      <x:c r="D168" s="4"/>
      <x:c r="E168" s="4"/>
      <x:c r="F168" s="4"/>
      <x:c r="G168" s="4"/>
    </x:row>
    <x:row r="169" ht="38" customHeight="1">
      <x:c r="A169" s="4"/>
      <x:c r="B169" s="4"/>
      <x:c r="C169" s="4"/>
      <x:c r="D169" s="4"/>
      <x:c r="E169" s="4"/>
      <x:c r="F169" s="4"/>
      <x:c r="G169" s="4"/>
    </x:row>
    <x:row r="170" ht="38" customHeight="1">
      <x:c r="A170" s="4"/>
      <x:c r="B170" s="4"/>
      <x:c r="C170" s="4"/>
      <x:c r="D170" s="4"/>
      <x:c r="E170" s="4"/>
      <x:c r="F170" s="4"/>
      <x:c r="G170" s="4"/>
    </x:row>
    <x:row r="171" ht="38" customHeight="1">
      <x:c r="A171" s="4"/>
      <x:c r="B171" s="4"/>
      <x:c r="C171" s="4"/>
      <x:c r="D171" s="4"/>
      <x:c r="E171" s="4"/>
      <x:c r="F171" s="4"/>
      <x:c r="G171" s="4"/>
    </x:row>
    <x:row r="172" ht="38" customHeight="1">
      <x:c r="A172" s="4"/>
      <x:c r="B172" s="4"/>
      <x:c r="C172" s="4"/>
      <x:c r="D172" s="4"/>
      <x:c r="E172" s="4"/>
      <x:c r="F172" s="4"/>
      <x:c r="G172" s="4"/>
    </x:row>
    <x:row r="173" ht="38" customHeight="1">
      <x:c r="A173" s="4"/>
      <x:c r="B173" s="4"/>
      <x:c r="C173" s="4"/>
      <x:c r="D173" s="4"/>
      <x:c r="E173" s="4"/>
      <x:c r="F173" s="4"/>
      <x:c r="G173" s="4"/>
    </x:row>
    <x:row r="174" ht="38" customHeight="1">
      <x:c r="A174" s="4"/>
      <x:c r="B174" s="4"/>
      <x:c r="C174" s="4"/>
      <x:c r="D174" s="4"/>
      <x:c r="E174" s="4"/>
      <x:c r="F174" s="4"/>
      <x:c r="G174" s="4"/>
    </x:row>
    <x:row r="175" ht="38" customHeight="1">
      <x:c r="A175" s="4"/>
      <x:c r="B175" s="4"/>
      <x:c r="C175" s="4"/>
      <x:c r="D175" s="4"/>
      <x:c r="E175" s="4"/>
      <x:c r="F175" s="4"/>
      <x:c r="G175" s="4"/>
    </x:row>
    <x:row r="176" ht="38" customHeight="1">
      <x:c r="A176" s="4"/>
      <x:c r="B176" s="4"/>
      <x:c r="C176" s="4"/>
      <x:c r="D176" s="4"/>
      <x:c r="E176" s="4"/>
      <x:c r="F176" s="4"/>
      <x:c r="G176" s="4"/>
    </x:row>
    <x:row r="177" ht="38" customHeight="1">
      <x:c r="A177" s="4"/>
      <x:c r="B177" s="4"/>
      <x:c r="C177" s="4"/>
      <x:c r="D177" s="4"/>
      <x:c r="E177" s="4"/>
      <x:c r="F177" s="4"/>
      <x:c r="G177" s="4"/>
    </x:row>
    <x:row r="178" ht="38" customHeight="1">
      <x:c r="A178" s="4"/>
      <x:c r="B178" s="4"/>
      <x:c r="C178" s="4"/>
      <x:c r="D178" s="4"/>
      <x:c r="E178" s="4"/>
      <x:c r="F178" s="4"/>
      <x:c r="G178" s="4"/>
    </x:row>
    <x:row r="179" ht="38" customHeight="1">
      <x:c r="A179" s="4"/>
      <x:c r="B179" s="4"/>
      <x:c r="C179" s="4"/>
      <x:c r="D179" s="4"/>
      <x:c r="E179" s="4"/>
      <x:c r="F179" s="4"/>
      <x:c r="G179" s="4"/>
    </x:row>
    <x:row r="180" ht="38" customHeight="1">
      <x:c r="A180" s="4"/>
      <x:c r="B180" s="4"/>
      <x:c r="C180" s="4"/>
      <x:c r="D180" s="4"/>
      <x:c r="E180" s="4"/>
      <x:c r="F180" s="4"/>
      <x:c r="G180" s="4"/>
    </x:row>
    <x:row r="181" ht="38" customHeight="1">
      <x:c r="A181" s="4"/>
      <x:c r="B181" s="4"/>
      <x:c r="C181" s="4"/>
      <x:c r="D181" s="4"/>
      <x:c r="E181" s="4"/>
      <x:c r="F181" s="4"/>
      <x:c r="G181" s="4"/>
    </x:row>
    <x:row r="182" ht="38" customHeight="1">
      <x:c r="A182" s="4"/>
      <x:c r="B182" s="4"/>
      <x:c r="C182" s="4"/>
      <x:c r="D182" s="4"/>
      <x:c r="E182" s="4"/>
      <x:c r="F182" s="4"/>
      <x:c r="G182" s="4"/>
    </x:row>
    <x:row r="183" ht="38" customHeight="1">
      <x:c r="A183" s="4"/>
      <x:c r="B183" s="4"/>
      <x:c r="C183" s="4"/>
      <x:c r="D183" s="4"/>
      <x:c r="E183" s="4"/>
      <x:c r="F183" s="4"/>
      <x:c r="G183" s="4"/>
    </x:row>
    <x:row r="184" ht="38" customHeight="1">
      <x:c r="A184" s="4"/>
      <x:c r="B184" s="4"/>
      <x:c r="C184" s="4"/>
      <x:c r="D184" s="4"/>
      <x:c r="E184" s="4"/>
      <x:c r="F184" s="4"/>
      <x:c r="G184" s="4"/>
    </x:row>
    <x:row r="185" ht="38" customHeight="1">
      <x:c r="A185" s="4"/>
      <x:c r="B185" s="4"/>
      <x:c r="C185" s="4"/>
      <x:c r="D185" s="4"/>
      <x:c r="E185" s="4"/>
      <x:c r="F185" s="4"/>
      <x:c r="G185" s="4"/>
    </x:row>
    <x:row r="186" ht="38" customHeight="1">
      <x:c r="A186" s="4"/>
      <x:c r="B186" s="4"/>
      <x:c r="C186" s="4"/>
      <x:c r="D186" s="4"/>
      <x:c r="E186" s="4"/>
      <x:c r="F186" s="4"/>
      <x:c r="G186" s="4"/>
    </x:row>
    <x:row r="187" ht="38" customHeight="1">
      <x:c r="A187" s="4"/>
      <x:c r="B187" s="4"/>
      <x:c r="C187" s="4"/>
      <x:c r="D187" s="4"/>
      <x:c r="E187" s="4"/>
      <x:c r="F187" s="4"/>
      <x:c r="G187" s="4"/>
    </x:row>
    <x:row r="188" ht="38" customHeight="1">
      <x:c r="A188" s="4"/>
      <x:c r="B188" s="4"/>
      <x:c r="C188" s="4"/>
      <x:c r="D188" s="4"/>
      <x:c r="E188" s="4"/>
      <x:c r="F188" s="4"/>
      <x:c r="G188" s="4"/>
    </x:row>
    <x:row r="189" ht="38" customHeight="1">
      <x:c r="A189" s="4"/>
      <x:c r="B189" s="4"/>
      <x:c r="C189" s="4"/>
      <x:c r="D189" s="4"/>
      <x:c r="E189" s="4"/>
      <x:c r="F189" s="4"/>
      <x:c r="G189" s="4"/>
    </x:row>
    <x:row r="190" ht="38" customHeight="1">
      <x:c r="A190" s="4"/>
      <x:c r="B190" s="4"/>
      <x:c r="C190" s="4"/>
      <x:c r="D190" s="4"/>
      <x:c r="E190" s="4"/>
      <x:c r="F190" s="4"/>
      <x:c r="G190" s="4"/>
    </x:row>
    <x:row r="191" ht="38" customHeight="1">
      <x:c r="A191" s="4"/>
      <x:c r="B191" s="4"/>
      <x:c r="C191" s="4"/>
      <x:c r="D191" s="4"/>
      <x:c r="E191" s="4"/>
      <x:c r="F191" s="4"/>
      <x:c r="G191" s="4"/>
    </x:row>
    <x:row r="192" ht="38" customHeight="1">
      <x:c r="A192" s="4"/>
      <x:c r="B192" s="4"/>
      <x:c r="C192" s="4"/>
      <x:c r="D192" s="4"/>
      <x:c r="E192" s="4"/>
      <x:c r="F192" s="4"/>
      <x:c r="G192" s="4"/>
    </x:row>
    <x:row r="193" ht="38" customHeight="1">
      <x:c r="A193" s="4"/>
      <x:c r="B193" s="4"/>
      <x:c r="C193" s="4"/>
      <x:c r="D193" s="4"/>
      <x:c r="E193" s="4"/>
      <x:c r="F193" s="4"/>
      <x:c r="G193" s="4"/>
    </x:row>
    <x:row r="194" ht="38" customHeight="1">
      <x:c r="A194" s="4"/>
      <x:c r="B194" s="4"/>
      <x:c r="C194" s="4"/>
      <x:c r="D194" s="4"/>
      <x:c r="E194" s="4"/>
      <x:c r="F194" s="4"/>
      <x:c r="G194" s="4"/>
    </x:row>
    <x:row r="195" ht="38" customHeight="1">
      <x:c r="A195" s="4"/>
      <x:c r="B195" s="4"/>
      <x:c r="C195" s="4"/>
      <x:c r="D195" s="4"/>
      <x:c r="E195" s="4"/>
      <x:c r="F195" s="4"/>
      <x:c r="G195" s="4"/>
    </x:row>
    <x:row r="196" ht="38" customHeight="1">
      <x:c r="A196" s="4"/>
      <x:c r="B196" s="4"/>
      <x:c r="C196" s="4"/>
      <x:c r="D196" s="4"/>
      <x:c r="E196" s="4"/>
      <x:c r="F196" s="4"/>
      <x:c r="G196" s="4"/>
    </x:row>
    <x:row r="197" ht="38" customHeight="1">
      <x:c r="A197" s="4"/>
      <x:c r="B197" s="4"/>
      <x:c r="C197" s="4"/>
      <x:c r="D197" s="4"/>
      <x:c r="E197" s="4"/>
      <x:c r="F197" s="4"/>
      <x:c r="G197" s="4"/>
    </x:row>
    <x:row r="198" ht="38" customHeight="1">
      <x:c r="A198" s="4"/>
      <x:c r="B198" s="4"/>
      <x:c r="C198" s="4"/>
      <x:c r="D198" s="4"/>
      <x:c r="E198" s="4"/>
      <x:c r="F198" s="4"/>
      <x:c r="G198" s="4"/>
    </x:row>
    <x:row r="199" ht="38" customHeight="1">
      <x:c r="A199" s="4"/>
      <x:c r="B199" s="4"/>
      <x:c r="C199" s="4"/>
      <x:c r="D199" s="4"/>
      <x:c r="E199" s="4"/>
      <x:c r="F199" s="4"/>
      <x:c r="G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L41"/>
    <x:mergeCell ref="A43:L44"/>
    <x:mergeCell ref="A46:L46"/>
    <x:mergeCell ref="A47:L52"/>
    <x:mergeCell ref="A54:L55"/>
    <x:mergeCell ref="A56:L57"/>
    <x:mergeCell ref="A58:L59"/>
    <x:mergeCell ref="A60:L61"/>
    <x:mergeCell ref="A62:L63"/>
    <x:mergeCell ref="A65:L66"/>
    <x:mergeCell ref="A94:L95"/>
    <x:mergeCell ref="A132:L135"/>
  </x:mergeCells>
  <x:dataValidations count="1">
    <x:dataValidation type="list" sqref="B99:C128">
      <x:formula1>"1,2,3,4,5"</x:formula1>
    </x:dataValidation>
  </x:dataValidations>
  <x:pageMargins left="0.7" right="0.7" top="0.75" bottom="0.75" header="0.3" footer="0.3"/>
  <x:drawing xmlns:r="http://schemas.openxmlformats.org/officeDocument/2006/relationships" r:id="Rb1bc154d12984bfd"/>
</x:worksheet>
</file>

<file path=xl/worksheets/sheet7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H08 | Map the stakeholder groups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H08</x:v>
      </x:c>
      <x:c r="K5" s="24"/>
      <x:c r="L5" s="24"/>
    </x:row>
    <x:row r="6" ht="22" customHeight="1">
      <x:c r="A6" s="4"/>
      <x:c r="B6" s="4"/>
      <x:c r="C6" s="4"/>
      <x:c r="D6" s="4"/>
      <x:c r="E6" s="4"/>
      <x:c r="F6" s="4"/>
      <x:c r="G6" s="4"/>
      <x:c r="H6" s="4"/>
      <x:c r="I6" s="4"/>
      <x:c r="J6" s="4"/>
      <x:c r="K6" s="4"/>
      <x:c r="L6" s="4"/>
    </x:row>
    <x:row r="7" ht="22" customHeight="1">
      <x:c r="A7" s="30" t="str">
        <x:v>MANUAL GUIDE / 287    FORM / 287</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Detractors: below 8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Passives: 8-16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Promoters: above 16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6" t="str">
        <x:v>COMPLETION CHECK / A completed local record with source and adaptation boundaries visible.</x:v>
      </x:c>
      <x:c r="B24" s="36"/>
      <x:c r="C24" s="36"/>
      <x:c r="D24" s="36"/>
      <x:c r="E24" s="36"/>
      <x:c r="F24" s="36"/>
      <x:c r="G24" s="36"/>
      <x:c r="H24" s="36"/>
      <x:c r="I24" s="36"/>
      <x:c r="J24" s="36"/>
      <x:c r="K24" s="36"/>
      <x:c r="L24" s="36"/>
    </x:row>
    <x:row r="25" ht="22" customHeight="1">
      <x:c r="A25" s="36"/>
      <x:c r="B25" s="36"/>
      <x:c r="C25" s="36"/>
      <x:c r="D25" s="36"/>
      <x:c r="E25" s="36"/>
      <x:c r="F25" s="36"/>
      <x:c r="G25" s="36"/>
      <x:c r="H25" s="36"/>
      <x:c r="I25" s="36"/>
      <x:c r="J25" s="36"/>
      <x:c r="K25" s="36"/>
      <x:c r="L25" s="36"/>
    </x:row>
    <x:row r="26" ht="22" customHeight="1">
      <x:c r="A26" s="4"/>
      <x:c r="B26" s="4"/>
      <x:c r="C26" s="4"/>
      <x:c r="D26" s="4"/>
      <x:c r="E26" s="4"/>
      <x:c r="F26" s="4"/>
      <x:c r="G26" s="4"/>
      <x:c r="H26" s="4"/>
      <x:c r="I26" s="4"/>
      <x:c r="J26" s="4"/>
      <x:c r="K26" s="4"/>
      <x:c r="L26" s="4"/>
    </x:row>
    <x:row r="27" ht="22" customHeight="1">
      <x:c r="A27" s="44" t="str">
        <x:v>USE BOUNDARY / Use the source engagement/support index, not the influence/impact axes used elsewhere. Keep evidence and review dates.</x:v>
      </x:c>
      <x:c r="B27" s="44"/>
      <x:c r="C27" s="44"/>
      <x:c r="D27" s="44"/>
      <x:c r="E27" s="44"/>
      <x:c r="F27" s="44"/>
      <x:c r="G27" s="44"/>
      <x:c r="H27" s="44"/>
      <x:c r="I27" s="44"/>
      <x:c r="J27" s="44"/>
      <x:c r="K27" s="44"/>
      <x:c r="L27" s="44"/>
    </x:row>
    <x:row r="28" ht="22" customHeight="1">
      <x:c r="A28" s="44"/>
      <x:c r="B28" s="44"/>
      <x:c r="C28" s="44"/>
      <x:c r="D28" s="44"/>
      <x:c r="E28" s="44"/>
      <x:c r="F28" s="44"/>
      <x:c r="G28" s="44"/>
      <x:c r="H28" s="44"/>
      <x:c r="I28" s="44"/>
      <x:c r="J28" s="44"/>
      <x:c r="K28" s="44"/>
      <x:c r="L28" s="44"/>
    </x:row>
    <x:row r="29" ht="22" customHeight="1">
      <x:c r="A29" s="4"/>
      <x:c r="B29" s="4"/>
      <x:c r="C29" s="4"/>
      <x:c r="D29" s="4"/>
      <x:c r="E29" s="4"/>
      <x:c r="F29" s="4"/>
      <x:c r="G29" s="4"/>
      <x:c r="H29" s="4"/>
      <x:c r="I29" s="4"/>
      <x:c r="J29" s="4"/>
      <x:c r="K29" s="4"/>
      <x:c r="L29" s="4"/>
    </x:row>
    <x:row r="30" ht="22" customHeight="1">
      <x:c r="A30" s="50" t="str">
        <x:v>GUIDANCE / read before completing the record</x:v>
      </x:c>
      <x:c r="B30" s="50"/>
      <x:c r="C30" s="50"/>
      <x:c r="D30" s="50"/>
      <x:c r="E30" s="50"/>
      <x:c r="F30" s="50"/>
      <x:c r="G30" s="50"/>
      <x:c r="H30" s="50"/>
      <x:c r="I30" s="50"/>
      <x:c r="J30" s="50"/>
      <x:c r="K30" s="50"/>
      <x:c r="L30" s="50"/>
    </x:row>
    <x:row r="31" ht="22" customHeight="1">
      <x:c r="A31" s="53" t="str">
        <x:v>Use the source engagement/support index, not the influence/impact axes used elsewhere. Keep evidence and review dates.</x:v>
      </x:c>
      <x:c r="B31" s="53"/>
      <x:c r="C31" s="53"/>
      <x:c r="D31" s="53"/>
      <x:c r="E31" s="53"/>
      <x:c r="F31" s="53"/>
      <x:c r="G31" s="53"/>
      <x:c r="H31" s="53"/>
      <x:c r="I31" s="53"/>
      <x:c r="J31" s="53"/>
      <x:c r="K31" s="53"/>
      <x:c r="L31" s="53"/>
    </x:row>
    <x:row r="32" ht="22" customHeight="1">
      <x:c r="A32" s="53"/>
      <x:c r="B32" s="53"/>
      <x:c r="C32" s="53"/>
      <x:c r="D32" s="53"/>
      <x:c r="E32" s="53"/>
      <x:c r="F32" s="53"/>
      <x:c r="G32" s="53"/>
      <x:c r="H32" s="53"/>
      <x:c r="I32" s="53"/>
      <x:c r="J32" s="53"/>
      <x:c r="K32" s="53"/>
      <x:c r="L32" s="53"/>
    </x:row>
    <x:row r="33" ht="22" customHeight="1">
      <x:c r="A33" s="53"/>
      <x:c r="B33" s="53"/>
      <x:c r="C33" s="53"/>
      <x:c r="D33" s="53"/>
      <x:c r="E33" s="53"/>
      <x:c r="F33" s="53"/>
      <x:c r="G33" s="53"/>
      <x:c r="H33" s="53"/>
      <x:c r="I33" s="53"/>
      <x:c r="J33" s="53"/>
      <x:c r="K33" s="53"/>
      <x:c r="L33" s="53"/>
    </x:row>
    <x:row r="34" ht="22" customHeight="1">
      <x:c r="A34" s="53"/>
      <x:c r="B34" s="53"/>
      <x:c r="C34" s="53"/>
      <x:c r="D34" s="53"/>
      <x:c r="E34" s="53"/>
      <x:c r="F34" s="53"/>
      <x:c r="G34" s="53"/>
      <x:c r="H34" s="53"/>
      <x:c r="I34" s="53"/>
      <x:c r="J34" s="53"/>
      <x:c r="K34" s="53"/>
      <x:c r="L34" s="53"/>
    </x:row>
    <x:row r="35" ht="22" customHeight="1">
      <x:c r="A35" s="53"/>
      <x:c r="B35" s="53"/>
      <x:c r="C35" s="53"/>
      <x:c r="D35" s="53"/>
      <x:c r="E35" s="53"/>
      <x:c r="F35" s="53"/>
      <x:c r="G35" s="53"/>
      <x:c r="H35" s="53"/>
      <x:c r="I35" s="53"/>
      <x:c r="J35" s="53"/>
      <x:c r="K35" s="53"/>
      <x:c r="L35" s="53"/>
    </x:row>
    <x:row r="36" ht="22" customHeight="1">
      <x:c r="A36" s="53"/>
      <x:c r="B36" s="53"/>
      <x:c r="C36" s="53"/>
      <x:c r="D36" s="53"/>
      <x:c r="E36" s="53"/>
      <x:c r="F36" s="53"/>
      <x:c r="G36" s="53"/>
      <x:c r="H36" s="53"/>
      <x:c r="I36" s="53"/>
      <x:c r="J36" s="53"/>
      <x:c r="K36" s="53"/>
      <x:c r="L36" s="53"/>
    </x:row>
    <x:row r="37" ht="22" customHeight="1">
      <x:c r="A37" s="4"/>
      <x:c r="B37" s="4"/>
      <x:c r="C37" s="4"/>
      <x:c r="D37" s="4"/>
      <x:c r="E37" s="4"/>
      <x:c r="F37" s="4"/>
      <x:c r="G37" s="4"/>
      <x:c r="H37" s="4"/>
      <x:c r="I37" s="4"/>
      <x:c r="J37" s="4"/>
      <x:c r="K37" s="4"/>
      <x:c r="L37" s="4"/>
    </x:row>
    <x:row r="38" ht="22" customHeight="1">
      <x:c r="A38" s="60" t="str">
        <x:v>01. Read the linked source method and retain its terminology and context.</x:v>
      </x:c>
      <x:c r="B38" s="60"/>
      <x:c r="C38" s="60"/>
      <x:c r="D38" s="60"/>
      <x:c r="E38" s="60"/>
      <x:c r="F38" s="60"/>
      <x:c r="G38" s="60"/>
      <x:c r="H38" s="60"/>
      <x:c r="I38" s="60"/>
      <x:c r="J38" s="60"/>
      <x:c r="K38" s="60"/>
      <x:c r="L38" s="60"/>
    </x:row>
    <x:row r="39" ht="22" customHeight="1">
      <x:c r="A39" s="60"/>
      <x:c r="B39" s="60"/>
      <x:c r="C39" s="60"/>
      <x:c r="D39" s="60"/>
      <x:c r="E39" s="60"/>
      <x:c r="F39" s="60"/>
      <x:c r="G39" s="60"/>
      <x:c r="H39" s="60"/>
      <x:c r="I39" s="60"/>
      <x:c r="J39" s="60"/>
      <x:c r="K39" s="60"/>
      <x:c r="L39" s="60"/>
    </x:row>
    <x:row r="40" ht="22" customHeight="1">
      <x:c r="A40" s="57" t="str">
        <x:v>02. Agree local scope, participants, information handling and decision rights.</x:v>
      </x:c>
      <x:c r="B40" s="57"/>
      <x:c r="C40" s="57"/>
      <x:c r="D40" s="57"/>
      <x:c r="E40" s="57"/>
      <x:c r="F40" s="57"/>
      <x:c r="G40" s="57"/>
      <x:c r="H40" s="57"/>
      <x:c r="I40" s="57"/>
      <x:c r="J40" s="57"/>
      <x:c r="K40" s="57"/>
      <x:c r="L40" s="57"/>
    </x:row>
    <x:row r="41" ht="22" customHeight="1">
      <x:c r="A41" s="57"/>
      <x:c r="B41" s="57"/>
      <x:c r="C41" s="57"/>
      <x:c r="D41" s="57"/>
      <x:c r="E41" s="57"/>
      <x:c r="F41" s="57"/>
      <x:c r="G41" s="57"/>
      <x:c r="H41" s="57"/>
      <x:c r="I41" s="57"/>
      <x:c r="J41" s="57"/>
      <x:c r="K41" s="57"/>
      <x:c r="L41" s="57"/>
    </x:row>
    <x:row r="42" ht="22" customHeight="1">
      <x:c r="A42" s="60" t="str">
        <x:v>03. Complete the working fields with evidence, owners and dates.</x:v>
      </x:c>
      <x:c r="B42" s="60"/>
      <x:c r="C42" s="60"/>
      <x:c r="D42" s="60"/>
      <x:c r="E42" s="60"/>
      <x:c r="F42" s="60"/>
      <x:c r="G42" s="60"/>
      <x:c r="H42" s="60"/>
      <x:c r="I42" s="60"/>
      <x:c r="J42" s="60"/>
      <x:c r="K42" s="60"/>
      <x:c r="L42" s="60"/>
    </x:row>
    <x:row r="43" ht="22" customHeight="1">
      <x:c r="A43" s="60"/>
      <x:c r="B43" s="60"/>
      <x:c r="C43" s="60"/>
      <x:c r="D43" s="60"/>
      <x:c r="E43" s="60"/>
      <x:c r="F43" s="60"/>
      <x:c r="G43" s="60"/>
      <x:c r="H43" s="60"/>
      <x:c r="I43" s="60"/>
      <x:c r="J43" s="60"/>
      <x:c r="K43" s="60"/>
      <x:c r="L43" s="60"/>
    </x:row>
    <x:row r="44" ht="22" customHeight="1">
      <x:c r="A44" s="57" t="str">
        <x:v>04. Apply only the scoring rules actually specified; document any local addition.</x:v>
      </x:c>
      <x:c r="B44" s="57"/>
      <x:c r="C44" s="57"/>
      <x:c r="D44" s="57"/>
      <x:c r="E44" s="57"/>
      <x:c r="F44" s="57"/>
      <x:c r="G44" s="57"/>
      <x:c r="H44" s="57"/>
      <x:c r="I44" s="57"/>
      <x:c r="J44" s="57"/>
      <x:c r="K44" s="57"/>
      <x:c r="L44" s="57"/>
    </x:row>
    <x:row r="45" ht="22" customHeight="1">
      <x:c r="A45" s="57"/>
      <x:c r="B45" s="57"/>
      <x:c r="C45" s="57"/>
      <x:c r="D45" s="57"/>
      <x:c r="E45" s="57"/>
      <x:c r="F45" s="57"/>
      <x:c r="G45" s="57"/>
      <x:c r="H45" s="57"/>
      <x:c r="I45" s="57"/>
      <x:c r="J45" s="57"/>
      <x:c r="K45" s="57"/>
      <x:c r="L45" s="57"/>
    </x:row>
    <x:row r="46" ht="22" customHeight="1">
      <x:c r="A46" s="60" t="str">
        <x:v>05. Review the result and connect it to the next workstream or decision.</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4"/>
      <x:c r="B48" s="4"/>
      <x:c r="C48" s="4"/>
      <x:c r="D48" s="4"/>
      <x:c r="E48" s="4"/>
      <x:c r="F48" s="4"/>
      <x:c r="G48" s="4"/>
      <x:c r="H48" s="4"/>
      <x:c r="I48" s="4"/>
      <x:c r="J48" s="4"/>
      <x:c r="K48" s="4"/>
      <x:c r="L48" s="4"/>
    </x:row>
    <x:row r="49" ht="22" customHeight="1">
      <x:c r="A49" s="44" t="str">
        <x:v>SOURCE / U01 p. 36; U03</x:v>
      </x:c>
      <x:c r="B49" s="44"/>
      <x:c r="C49" s="44"/>
      <x:c r="D49" s="44"/>
      <x:c r="E49" s="44"/>
      <x:c r="F49" s="44"/>
      <x:c r="G49" s="44"/>
      <x:c r="H49" s="44"/>
      <x:c r="I49" s="44"/>
      <x:c r="J49" s="44"/>
      <x:c r="K49" s="44"/>
      <x:c r="L49" s="44"/>
    </x:row>
    <x:row r="50" ht="22" customHeight="1">
      <x:c r="A50" s="44"/>
      <x:c r="B50" s="44"/>
      <x:c r="C50" s="44"/>
      <x:c r="D50" s="44"/>
      <x:c r="E50" s="44"/>
      <x:c r="F50" s="44"/>
      <x:c r="G50" s="44"/>
      <x:c r="H50" s="44"/>
      <x:c r="I50" s="44"/>
      <x:c r="J50" s="44"/>
      <x:c r="K50" s="44"/>
      <x:c r="L50" s="44"/>
    </x:row>
    <x:row r="51" ht="22" customHeight="1">
      <x:c r="A51" s="4"/>
      <x:c r="B51" s="4"/>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L25"/>
    <x:mergeCell ref="A27:L28"/>
    <x:mergeCell ref="A30:L30"/>
    <x:mergeCell ref="A31:L36"/>
    <x:mergeCell ref="A38:L39"/>
    <x:mergeCell ref="A40:L41"/>
    <x:mergeCell ref="A42:L43"/>
    <x:mergeCell ref="A44:L45"/>
    <x:mergeCell ref="A46:L47"/>
    <x:mergeCell ref="A49:L50"/>
  </x:mergeCells>
  <x:pageMargins left="0.7" right="0.7" top="0.75" bottom="0.75" header="0.3" footer="0.3"/>
</x:worksheet>
</file>

<file path=xl/worksheets/sheet8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H09 | Stakeholder engagement plan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H09</x:v>
      </x:c>
      <x:c r="K5" s="24"/>
      <x:c r="L5" s="24"/>
    </x:row>
    <x:row r="6" ht="22" customHeight="1">
      <x:c r="A6" s="4"/>
      <x:c r="B6" s="4"/>
      <x:c r="C6" s="4"/>
      <x:c r="D6" s="4"/>
      <x:c r="E6" s="4"/>
      <x:c r="F6" s="4"/>
      <x:c r="G6" s="4"/>
      <x:c r="H6" s="4"/>
      <x:c r="I6" s="4"/>
      <x:c r="J6" s="4"/>
      <x:c r="K6" s="4"/>
      <x:c r="L6" s="4"/>
    </x:row>
    <x:row r="7" ht="22" customHeight="1">
      <x:c r="A7" s="30" t="str">
        <x:v>MANUAL GUIDE / 288    FORM / 288</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Stakeholder group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Suggested engagement activity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Description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Owner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Date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Status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Format
Complete using the source method and authorised local evidence.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6" t="str">
        <x:v>COMPLETION CHECK / A completed local record with source and adaptation boundaries visible.</x:v>
      </x:c>
      <x:c r="B40" s="36"/>
      <x:c r="C40" s="36"/>
      <x:c r="D40" s="36"/>
      <x:c r="E40" s="36"/>
      <x:c r="F40" s="36"/>
      <x:c r="G40" s="36"/>
      <x:c r="H40" s="36"/>
      <x:c r="I40" s="36"/>
      <x:c r="J40" s="36"/>
      <x:c r="K40" s="36"/>
      <x:c r="L40" s="36"/>
    </x:row>
    <x:row r="41" ht="22" customHeight="1">
      <x:c r="A41" s="36"/>
      <x:c r="B41" s="36"/>
      <x:c r="C41" s="36"/>
      <x:c r="D41" s="36"/>
      <x:c r="E41" s="36"/>
      <x:c r="F41" s="36"/>
      <x:c r="G41" s="36"/>
      <x:c r="H41" s="36"/>
      <x:c r="I41" s="36"/>
      <x:c r="J41" s="36"/>
      <x:c r="K41" s="36"/>
      <x:c r="L41" s="36"/>
    </x:row>
    <x:row r="42" ht="22" customHeight="1">
      <x:c r="A42" s="4"/>
      <x:c r="B42" s="4"/>
      <x:c r="C42" s="4"/>
      <x:c r="D42" s="4"/>
      <x:c r="E42" s="4"/>
      <x:c r="F42" s="4"/>
      <x:c r="G42" s="4"/>
      <x:c r="H42" s="4"/>
      <x:c r="I42" s="4"/>
      <x:c r="J42" s="4"/>
      <x:c r="K42" s="4"/>
      <x:c r="L42" s="4"/>
    </x:row>
    <x:row r="43" ht="22" customHeight="1">
      <x:c r="A43" s="44" t="str">
        <x:v>USE BOUNDARY / Match the activity to the group's actual need and explain how feedback can influence the work.</x:v>
      </x:c>
      <x:c r="B43" s="44"/>
      <x:c r="C43" s="44"/>
      <x:c r="D43" s="44"/>
      <x:c r="E43" s="44"/>
      <x:c r="F43" s="44"/>
      <x:c r="G43" s="44"/>
      <x:c r="H43" s="44"/>
      <x:c r="I43" s="44"/>
      <x:c r="J43" s="44"/>
      <x:c r="K43" s="44"/>
      <x:c r="L43" s="44"/>
    </x:row>
    <x:row r="44" ht="22" customHeight="1">
      <x:c r="A44" s="44"/>
      <x:c r="B44" s="44"/>
      <x:c r="C44" s="44"/>
      <x:c r="D44" s="44"/>
      <x:c r="E44" s="44"/>
      <x:c r="F44" s="44"/>
      <x:c r="G44" s="44"/>
      <x:c r="H44" s="44"/>
      <x:c r="I44" s="44"/>
      <x:c r="J44" s="44"/>
      <x:c r="K44" s="44"/>
      <x:c r="L44" s="44"/>
    </x:row>
    <x:row r="45" ht="22" customHeight="1">
      <x:c r="A45" s="4"/>
      <x:c r="B45" s="4"/>
      <x:c r="C45" s="4"/>
      <x:c r="D45" s="4"/>
      <x:c r="E45" s="4"/>
      <x:c r="F45" s="4"/>
      <x:c r="G45" s="4"/>
      <x:c r="H45" s="4"/>
      <x:c r="I45" s="4"/>
      <x:c r="J45" s="4"/>
      <x:c r="K45" s="4"/>
      <x:c r="L45" s="4"/>
    </x:row>
    <x:row r="46" ht="22" customHeight="1">
      <x:c r="A46" s="50" t="str">
        <x:v>GUIDANCE / read before completing the record</x:v>
      </x:c>
      <x:c r="B46" s="50"/>
      <x:c r="C46" s="50"/>
      <x:c r="D46" s="50"/>
      <x:c r="E46" s="50"/>
      <x:c r="F46" s="50"/>
      <x:c r="G46" s="50"/>
      <x:c r="H46" s="50"/>
      <x:c r="I46" s="50"/>
      <x:c r="J46" s="50"/>
      <x:c r="K46" s="50"/>
      <x:c r="L46" s="50"/>
    </x:row>
    <x:row r="47" ht="22" customHeight="1">
      <x:c r="A47" s="53" t="str">
        <x:v>Match the activity to the group's actual need and explain how feedback can influence the work.</x:v>
      </x:c>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53"/>
      <x:c r="B49" s="53"/>
      <x:c r="C49" s="53"/>
      <x:c r="D49" s="53"/>
      <x:c r="E49" s="53"/>
      <x:c r="F49" s="53"/>
      <x:c r="G49" s="53"/>
      <x:c r="H49" s="53"/>
      <x:c r="I49" s="53"/>
      <x:c r="J49" s="53"/>
      <x:c r="K49" s="53"/>
      <x:c r="L49" s="53"/>
    </x:row>
    <x:row r="50" ht="22" customHeight="1">
      <x:c r="A50" s="53"/>
      <x:c r="B50" s="53"/>
      <x:c r="C50" s="53"/>
      <x:c r="D50" s="53"/>
      <x:c r="E50" s="53"/>
      <x:c r="F50" s="53"/>
      <x:c r="G50" s="53"/>
      <x:c r="H50" s="53"/>
      <x:c r="I50" s="53"/>
      <x:c r="J50" s="53"/>
      <x:c r="K50" s="53"/>
      <x:c r="L50" s="53"/>
    </x:row>
    <x:row r="51" ht="22" customHeight="1">
      <x:c r="A51" s="53"/>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4"/>
      <x:c r="B53" s="4"/>
      <x:c r="C53" s="4"/>
      <x:c r="D53" s="4"/>
      <x:c r="E53" s="4"/>
      <x:c r="F53" s="4"/>
      <x:c r="G53" s="4"/>
      <x:c r="H53" s="4"/>
      <x:c r="I53" s="4"/>
      <x:c r="J53" s="4"/>
      <x:c r="K53" s="4"/>
      <x:c r="L53" s="4"/>
    </x:row>
    <x:row r="54" ht="22" customHeight="1">
      <x:c r="A54" s="60" t="str">
        <x:v>01. Read the linked source method and retain its terminology and context.</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02. Agree local scope, participants, information handling and decision rights.</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03. Complete the working fields with evidence, owners and dates.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04. Apply only the scoring rules actually specified; document any local addition.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05. Review the result and connect it to the next workstream or decision.</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4"/>
      <x:c r="B64" s="4"/>
      <x:c r="C64" s="4"/>
      <x:c r="D64" s="4"/>
      <x:c r="E64" s="4"/>
      <x:c r="F64" s="4"/>
      <x:c r="G64" s="4"/>
      <x:c r="H64" s="4"/>
      <x:c r="I64" s="4"/>
      <x:c r="J64" s="4"/>
      <x:c r="K64" s="4"/>
      <x:c r="L64" s="4"/>
    </x:row>
    <x:row r="65" ht="22" customHeight="1">
      <x:c r="A65" s="44" t="str">
        <x:v>SOURCE / U01 p. 37; U03</x:v>
      </x:c>
      <x:c r="B65" s="44"/>
      <x:c r="C65" s="44"/>
      <x:c r="D65" s="44"/>
      <x:c r="E65" s="44"/>
      <x:c r="F65" s="44"/>
      <x:c r="G65" s="44"/>
      <x:c r="H65" s="44"/>
      <x:c r="I65" s="44"/>
      <x:c r="J65" s="44"/>
      <x:c r="K65" s="44"/>
      <x:c r="L65" s="44"/>
    </x:row>
    <x:row r="66" ht="22" customHeight="1">
      <x:c r="A66" s="44"/>
      <x:c r="B66" s="44"/>
      <x:c r="C66" s="44"/>
      <x:c r="D66" s="44"/>
      <x:c r="E66" s="44"/>
      <x:c r="F66" s="44"/>
      <x:c r="G66" s="44"/>
      <x:c r="H66" s="44"/>
      <x:c r="I66" s="44"/>
      <x:c r="J66" s="44"/>
      <x:c r="K66" s="44"/>
      <x:c r="L66" s="4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L41"/>
    <x:mergeCell ref="A43:L44"/>
    <x:mergeCell ref="A46:L46"/>
    <x:mergeCell ref="A47:L52"/>
    <x:mergeCell ref="A54:L55"/>
    <x:mergeCell ref="A56:L57"/>
    <x:mergeCell ref="A58:L59"/>
    <x:mergeCell ref="A60:L61"/>
    <x:mergeCell ref="A62:L63"/>
    <x:mergeCell ref="A65:L66"/>
  </x:mergeCells>
  <x:pageMargins left="0.7" right="0.7" top="0.75" bottom="0.75" header="0.3" footer="0.3"/>
</x:worksheet>
</file>

<file path=xl/worksheets/sheet8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H10 | Communication planning canvas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H10</x:v>
      </x:c>
      <x:c r="K5" s="24"/>
      <x:c r="L5" s="24"/>
    </x:row>
    <x:row r="6" ht="22" customHeight="1">
      <x:c r="A6" s="4"/>
      <x:c r="B6" s="4"/>
      <x:c r="C6" s="4"/>
      <x:c r="D6" s="4"/>
      <x:c r="E6" s="4"/>
      <x:c r="F6" s="4"/>
      <x:c r="G6" s="4"/>
      <x:c r="H6" s="4"/>
      <x:c r="I6" s="4"/>
      <x:c r="J6" s="4"/>
      <x:c r="K6" s="4"/>
      <x:c r="L6" s="4"/>
    </x:row>
    <x:row r="7" ht="22" customHeight="1">
      <x:c r="A7" s="30" t="str">
        <x:v>MANUAL GUIDE / 292    FORM / 292</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Change activity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Format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Communication title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Key message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Frequency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Key audience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Input from
Complete using the source method and authorised local evidence.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Channel
Complete using the source method and authorised local evidence.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completed local record with source and adaptation boundaries visible.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The source refers to an earlier companion workbook. This edition provides the corresponding fields in the single consolidated workbook.</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source refers to an earlier companion workbook. This edition provides the corresponding fields in the single consolidated workbook.</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Read the linked source method and retain its terminology and context.</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Agree local scope, participants, information handling and decision rights.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Complete the working fields with evidence, owners and dates.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Apply only the scoring rules actually specified; document any local addition.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the result and connect it to the next workstream or decision.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p. 41; U03</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8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H11 | Communication delivery tracker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H11</x:v>
      </x:c>
      <x:c r="K5" s="24"/>
      <x:c r="L5" s="24"/>
    </x:row>
    <x:row r="6" ht="22" customHeight="1">
      <x:c r="A6" s="4"/>
      <x:c r="B6" s="4"/>
      <x:c r="C6" s="4"/>
      <x:c r="D6" s="4"/>
      <x:c r="E6" s="4"/>
      <x:c r="F6" s="4"/>
      <x:c r="G6" s="4"/>
      <x:c r="H6" s="4"/>
      <x:c r="I6" s="4"/>
      <x:c r="J6" s="4"/>
      <x:c r="K6" s="4"/>
      <x:c r="L6" s="4"/>
    </x:row>
    <x:row r="7" ht="22" customHeight="1">
      <x:c r="A7" s="30" t="str">
        <x:v>MANUAL GUIDE / 296    FORM / 296</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Communication title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Reviewer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Approver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Deliverer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Support resources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Delivery date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Status
Complete using the source method and authorised local evidence.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Notes / comments
Complete using the source method and authorised local evidence.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completed local record with source and adaptation boundaries visible.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Track approval and delivery separately from evidence of understanding.</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Track approval and delivery separately from evidence of understanding.</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Read the linked source method and retain its terminology and context.</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Agree local scope, participants, information handling and decision rights.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Complete the working fields with evidence, owners and dates.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Apply only the scoring rules actually specified; document any local addition.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the result and connect it to the next workstream or decision.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p. 45; U03</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8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32" hidden="0" customWidth="1"/>
    <x:col min="3" max="3" width="90" hidden="0" customWidth="1"/>
    <x:col min="4" max="4" width="18" hidden="0" customWidth="1"/>
    <x:col min="5" max="5" width="50"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H12 | Readiness survey: context and open questions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H12</x:v>
      </x:c>
      <x:c r="K5" s="24"/>
      <x:c r="L5" s="24"/>
    </x:row>
    <x:row r="6" ht="22" customHeight="1">
      <x:c r="A6" s="4"/>
      <x:c r="B6" s="4"/>
      <x:c r="C6" s="4"/>
      <x:c r="D6" s="4"/>
      <x:c r="E6" s="4"/>
      <x:c r="F6" s="4"/>
      <x:c r="G6" s="4"/>
      <x:c r="H6" s="4"/>
      <x:c r="I6" s="4"/>
      <x:c r="J6" s="4"/>
      <x:c r="K6" s="4"/>
      <x:c r="L6" s="4"/>
    </x:row>
    <x:row r="7" ht="22" customHeight="1">
      <x:c r="A7" s="30" t="str">
        <x:v>MANUAL GUIDE / 299    FORM / 299</x:v>
      </x:c>
      <x:c r="B7" s="30"/>
      <x:c r="C7" s="30"/>
      <x:c r="D7" s="30"/>
      <x:c r="E7" s="30"/>
      <x:c r="F7" s="30"/>
      <x:c r="G7" s="30" t="str">
        <x:v>SOURCE RECORD</x:v>
      </x:c>
      <x:c r="H7" s="30"/>
      <x:c r="I7" s="30"/>
      <x:c r="J7" s="30"/>
      <x:c r="K7" s="30"/>
      <x:c r="L7" s="30"/>
    </x:row>
    <x:row r="8" ht="24" customHeight="1">
      <x:c r="A8" s="68" t="str">
        <x:f>IFERROR(HYPERLINK("#'H12 HHC source survey'!A94","OPEN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City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Function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Role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Tenure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Level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Additional information and preferred channel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What excites you about promoting a learning organisation within HHC?
Complete using the source method and authorised local evidence.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What concerns you about the shift to a learning organisation within HHC?
Complete using the source method and authorised local evidence.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completed local record with source and adaptation boundaries visible.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The separate 24 source statements use 1-5 agreement and eight culture-readiness dimensions. Do not merge with the 4C item bank. Source bands are reproduced for reference, not automated launch approval.</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separate 24 source statements use 1-5 agreement and eight culture-readiness dimensions. Do not merge with the 4C item bank. Source bands are reproduced for reference, not automated launch approval.</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Read the linked source method and retain its terminology and context.</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Agree local scope, participants, information handling and decision rights.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Complete the working fields with evidence, owners and dates.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Apply only the scoring rules actually specified; document any local addition.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the result and connect it to the next workstream or decision.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p. 48; U03</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RETAINED SOURCE QUESTIONNAIRE / do not combine with 4C</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Item</x:v>
      </x:c>
      <x:c r="B98" s="99" t="str">
        <x:v>Source dimension</x:v>
      </x:c>
      <x:c r="C98" s="99" t="str">
        <x:v>Source statement</x:v>
      </x:c>
      <x:c r="D98" s="99" t="str">
        <x:v>Response</x:v>
      </x:c>
      <x:c r="E98" s="99" t="str">
        <x:v>Evidence / notes</x:v>
      </x:c>
      <x:c r="F98" s="99" t="str">
        <x:v>Valid numeric entry</x:v>
      </x:c>
      <x:c r="G98" s="99" t="str">
        <x:v>Entry check</x:v>
      </x:c>
      <x:c r="H98" s="4"/>
      <x:c r="I98" s="4"/>
      <x:c r="J98" s="4"/>
      <x:c r="K98" s="4"/>
      <x:c r="L98" s="4"/>
    </x:row>
    <x:row r="99" ht="56" customHeight="1">
      <x:c r="A99" s="4" t="n">
        <x:v>1</x:v>
      </x:c>
      <x:c r="B99" s="4" t="str">
        <x:v>Clear Vision</x:v>
      </x:c>
      <x:c r="C99" s="4" t="str">
        <x:v>I understand why the Health Holding Company is moving towards a Learning Organization Culture.</x:v>
      </x:c>
      <x:c r="D99" s="38"/>
      <x:c r="E99" s="38"/>
      <x:c r="F99" s="92" t="str">
        <x:f>IF(ISNUMBER(D99),IF(AND(D99&gt;=1,D99&lt;=5,MOD(D99,1)=0),D99,""),"")</x:f>
      </x:c>
      <x:c r="G99" s="92" t="str">
        <x:f>IF(D99="","Blank",IF(F99="","Invalid","Valid"))</x:f>
        <x:v>Blank</x:v>
      </x:c>
      <x:c r="H99" s="4"/>
      <x:c r="I99" s="4"/>
      <x:c r="J99" s="4"/>
      <x:c r="K99" s="4"/>
      <x:c r="L99" s="4"/>
    </x:row>
    <x:row r="100" ht="56" customHeight="1">
      <x:c r="A100" s="4" t="n">
        <x:v>2</x:v>
      </x:c>
      <x:c r="B100" s="4" t="str">
        <x:v>Clear Vision</x:v>
      </x:c>
      <x:c r="C100" s="4" t="str">
        <x:v>I can explain to others our corporate identity and what does it mean to work in a Learning Culture.</x:v>
      </x:c>
      <x:c r="D100" s="38"/>
      <x:c r="E100" s="38"/>
      <x:c r="F100" s="92" t="str">
        <x:f>IF(ISNUMBER(D100),IF(AND(D100&gt;=1,D100&lt;=5,MOD(D100,1)=0),D100,""),"")</x:f>
      </x:c>
      <x:c r="G100" s="92" t="str">
        <x:f>IF(D100="","Blank",IF(F100="","Invalid","Valid"))</x:f>
        <x:v>Blank</x:v>
      </x:c>
      <x:c r="H100" s="4"/>
      <x:c r="I100" s="4"/>
      <x:c r="J100" s="4"/>
      <x:c r="K100" s="4"/>
      <x:c r="L100" s="4"/>
    </x:row>
    <x:row r="101" ht="56" customHeight="1">
      <x:c r="A101" s="4" t="n">
        <x:v>3</x:v>
      </x:c>
      <x:c r="B101" s="4" t="str">
        <x:v>Impact</x:v>
      </x:c>
      <x:c r="C101" s="4" t="str">
        <x:v>I believe that working in an organization that promotes learning will enable me to do my job more efficiently.</x:v>
      </x:c>
      <x:c r="D101" s="38"/>
      <x:c r="E101" s="38"/>
      <x:c r="F101" s="153" t="str">
        <x:f>IF(ISNUMBER(D101),IF(AND(D101&gt;=1,D101&lt;=5,MOD(D101,1)=0),D101,""),"")</x:f>
      </x:c>
      <x:c r="G101" s="153" t="str">
        <x:f>IF(D101="","Blank",IF(F101="","Invalid","Valid"))</x:f>
        <x:v>Blank</x:v>
      </x:c>
    </x:row>
    <x:row r="102" ht="56" customHeight="1">
      <x:c r="A102" s="4" t="n">
        <x:v>4</x:v>
      </x:c>
      <x:c r="B102" s="4" t="str">
        <x:v>Impact</x:v>
      </x:c>
      <x:c r="C102" s="4" t="str">
        <x:v>I can explain to others what the benefits of this cultural shift will be.</x:v>
      </x:c>
      <x:c r="D102" s="38"/>
      <x:c r="E102" s="38"/>
      <x:c r="F102" s="153" t="str">
        <x:f>IF(ISNUMBER(D102),IF(AND(D102&gt;=1,D102&lt;=5,MOD(D102,1)=0),D102,""),"")</x:f>
      </x:c>
      <x:c r="G102" s="153" t="str">
        <x:f>IF(D102="","Blank",IF(F102="","Invalid","Valid"))</x:f>
        <x:v>Blank</x:v>
      </x:c>
    </x:row>
    <x:row r="103" ht="56" customHeight="1">
      <x:c r="A103" s="4" t="n">
        <x:v>5</x:v>
      </x:c>
      <x:c r="B103" s="4" t="str">
        <x:v>Impact</x:v>
      </x:c>
      <x:c r="C103" s="4" t="str">
        <x:v>I understand how working in a Learning Culture will help the HHC achieve its vision, mission and mandate.</x:v>
      </x:c>
      <x:c r="D103" s="38"/>
      <x:c r="E103" s="38"/>
      <x:c r="F103" s="153" t="str">
        <x:f>IF(ISNUMBER(D103),IF(AND(D103&gt;=1,D103&lt;=5,MOD(D103,1)=0),D103,""),"")</x:f>
      </x:c>
      <x:c r="G103" s="153" t="str">
        <x:f>IF(D103="","Blank",IF(F103="","Invalid","Valid"))</x:f>
        <x:v>Blank</x:v>
      </x:c>
    </x:row>
    <x:row r="104" ht="56" customHeight="1">
      <x:c r="A104" s="4" t="n">
        <x:v>6</x:v>
      </x:c>
      <x:c r="B104" s="4" t="str">
        <x:v>Defined Plan</x:v>
      </x:c>
      <x:c r="C104" s="4" t="str">
        <x:v>My leadership has empowered me to live by the values that will help us move towards a learning organization.</x:v>
      </x:c>
      <x:c r="D104" s="38"/>
      <x:c r="E104" s="38"/>
      <x:c r="F104" s="153" t="str">
        <x:f>IF(ISNUMBER(D104),IF(AND(D104&gt;=1,D104&lt;=5,MOD(D104,1)=0),D104,""),"")</x:f>
      </x:c>
      <x:c r="G104" s="153" t="str">
        <x:f>IF(D104="","Blank",IF(F104="","Invalid","Valid"))</x:f>
        <x:v>Blank</x:v>
      </x:c>
    </x:row>
    <x:row r="105" ht="56" customHeight="1">
      <x:c r="A105" s="4" t="n">
        <x:v>7</x:v>
      </x:c>
      <x:c r="B105" s="4" t="str">
        <x:v>Defined Plan</x:v>
      </x:c>
      <x:c r="C105" s="4" t="str">
        <x:v>I am aware of what is expected of me during the change journey.</x:v>
      </x:c>
      <x:c r="D105" s="38"/>
      <x:c r="E105" s="38"/>
      <x:c r="F105" s="153" t="str">
        <x:f>IF(ISNUMBER(D105),IF(AND(D105&gt;=1,D105&lt;=5,MOD(D105,1)=0),D105,""),"")</x:f>
      </x:c>
      <x:c r="G105" s="153" t="str">
        <x:f>IF(D105="","Blank",IF(F105="","Invalid","Valid"))</x:f>
        <x:v>Blank</x:v>
      </x:c>
    </x:row>
    <x:row r="106" ht="56" customHeight="1">
      <x:c r="A106" s="4" t="n">
        <x:v>8</x:v>
      </x:c>
      <x:c r="B106" s="4" t="str">
        <x:v>Defined Plan</x:v>
      </x:c>
      <x:c r="C106" s="4" t="str">
        <x:v>I am helping others to understand what is expected of them during this cultural shift.</x:v>
      </x:c>
      <x:c r="D106" s="38"/>
      <x:c r="E106" s="38"/>
      <x:c r="F106" s="153" t="str">
        <x:f>IF(ISNUMBER(D106),IF(AND(D106&gt;=1,D106&lt;=5,MOD(D106,1)=0),D106,""),"")</x:f>
      </x:c>
      <x:c r="G106" s="153" t="str">
        <x:f>IF(D106="","Blank",IF(F106="","Invalid","Valid"))</x:f>
        <x:v>Blank</x:v>
      </x:c>
    </x:row>
    <x:row r="107" ht="56" customHeight="1">
      <x:c r="A107" s="4" t="n">
        <x:v>9</x:v>
      </x:c>
      <x:c r="B107" s="4" t="str">
        <x:v>Commitment</x:v>
      </x:c>
      <x:c r="C107" s="4" t="str">
        <x:v>I feel a sense of accountability to help promote and foster the culture within the HHC.</x:v>
      </x:c>
      <x:c r="D107" s="38"/>
      <x:c r="E107" s="38"/>
      <x:c r="F107" s="153" t="str">
        <x:f>IF(ISNUMBER(D107),IF(AND(D107&gt;=1,D107&lt;=5,MOD(D107,1)=0),D107,""),"")</x:f>
      </x:c>
      <x:c r="G107" s="153" t="str">
        <x:f>IF(D107="","Blank",IF(F107="","Invalid","Valid"))</x:f>
        <x:v>Blank</x:v>
      </x:c>
    </x:row>
    <x:row r="108" ht="56" customHeight="1">
      <x:c r="A108" s="4" t="n">
        <x:v>10</x:v>
      </x:c>
      <x:c r="B108" s="4" t="str">
        <x:v>Commitment</x:v>
      </x:c>
      <x:c r="C108" s="4" t="str">
        <x:v>My leadership team visibly displays leaders led behaviors to support a learning culture.</x:v>
      </x:c>
      <x:c r="D108" s="38"/>
      <x:c r="E108" s="38"/>
      <x:c r="F108" s="153" t="str">
        <x:f>IF(ISNUMBER(D108),IF(AND(D108&gt;=1,D108&lt;=5,MOD(D108,1)=0),D108,""),"")</x:f>
      </x:c>
      <x:c r="G108" s="153" t="str">
        <x:f>IF(D108="","Blank",IF(F108="","Invalid","Valid"))</x:f>
        <x:v>Blank</x:v>
      </x:c>
    </x:row>
    <x:row r="109" ht="56" customHeight="1">
      <x:c r="A109" s="4" t="n">
        <x:v>11</x:v>
      </x:c>
      <x:c r="B109" s="4" t="str">
        <x:v>Commitment</x:v>
      </x:c>
      <x:c r="C109" s="4" t="str">
        <x:v>My leader's comments consistently reflects his/her desire to live by the values of a learning organization.</x:v>
      </x:c>
      <x:c r="D109" s="38"/>
      <x:c r="E109" s="38"/>
      <x:c r="F109" s="153" t="str">
        <x:f>IF(ISNUMBER(D109),IF(AND(D109&gt;=1,D109&lt;=5,MOD(D109,1)=0),D109,""),"")</x:f>
      </x:c>
      <x:c r="G109" s="153" t="str">
        <x:f>IF(D109="","Blank",IF(F109="","Invalid","Valid"))</x:f>
        <x:v>Blank</x:v>
      </x:c>
    </x:row>
    <x:row r="110" ht="56" customHeight="1">
      <x:c r="A110" s="4" t="n">
        <x:v>12</x:v>
      </x:c>
      <x:c r="B110" s="4" t="str">
        <x:v>Skills/Capability</x:v>
      </x:c>
      <x:c r="C110" s="4" t="str">
        <x:v>I am prepared, or believe I will be prepared/trained, to work in an environment that will best enable HHC to achieve its organisational goal.</x:v>
      </x:c>
      <x:c r="D110" s="38"/>
      <x:c r="E110" s="38"/>
      <x:c r="F110" s="153" t="str">
        <x:f>IF(ISNUMBER(D110),IF(AND(D110&gt;=1,D110&lt;=5,MOD(D110,1)=0),D110,""),"")</x:f>
      </x:c>
      <x:c r="G110" s="153" t="str">
        <x:f>IF(D110="","Blank",IF(F110="","Invalid","Valid"))</x:f>
        <x:v>Blank</x:v>
      </x:c>
    </x:row>
    <x:row r="111" ht="56" customHeight="1">
      <x:c r="A111" s="4" t="n">
        <x:v>13</x:v>
      </x:c>
      <x:c r="B111" s="4" t="str">
        <x:v>Engagement Effectiveness</x:v>
      </x:c>
      <x:c r="C111" s="4" t="str">
        <x:v>I believe that the communications around the desired culture have been effective.</x:v>
      </x:c>
      <x:c r="D111" s="38"/>
      <x:c r="E111" s="38"/>
      <x:c r="F111" s="153" t="str">
        <x:f>IF(ISNUMBER(D111),IF(AND(D111&gt;=1,D111&lt;=5,MOD(D111,1)=0),D111,""),"")</x:f>
      </x:c>
      <x:c r="G111" s="153" t="str">
        <x:f>IF(D111="","Blank",IF(F111="","Invalid","Valid"))</x:f>
        <x:v>Blank</x:v>
      </x:c>
    </x:row>
    <x:row r="112" ht="56" customHeight="1">
      <x:c r="A112" s="4" t="n">
        <x:v>14</x:v>
      </x:c>
      <x:c r="B112" s="4" t="str">
        <x:v>Engagement Effectiveness</x:v>
      </x:c>
      <x:c r="C112" s="4" t="str">
        <x:v>I believe my thoughts and opinions are heard when providing input/feedback on ways of working and organization culture.</x:v>
      </x:c>
      <x:c r="D112" s="38"/>
      <x:c r="E112" s="38"/>
      <x:c r="F112" s="153" t="str">
        <x:f>IF(ISNUMBER(D112),IF(AND(D112&gt;=1,D112&lt;=5,MOD(D112,1)=0),D112,""),"")</x:f>
      </x:c>
      <x:c r="G112" s="153" t="str">
        <x:f>IF(D112="","Blank",IF(F112="","Invalid","Valid"))</x:f>
        <x:v>Blank</x:v>
      </x:c>
    </x:row>
    <x:row r="113" ht="56" customHeight="1">
      <x:c r="A113" s="4" t="n">
        <x:v>15</x:v>
      </x:c>
      <x:c r="B113" s="4" t="str">
        <x:v>Engagement Effectiveness</x:v>
      </x:c>
      <x:c r="C113" s="4" t="str">
        <x:v>I believe that the communications have been easy to understand.</x:v>
      </x:c>
      <x:c r="D113" s="38"/>
      <x:c r="E113" s="38"/>
      <x:c r="F113" s="153" t="str">
        <x:f>IF(ISNUMBER(D113),IF(AND(D113&gt;=1,D113&lt;=5,MOD(D113,1)=0),D113,""),"")</x:f>
      </x:c>
      <x:c r="G113" s="153" t="str">
        <x:f>IF(D113="","Blank",IF(F113="","Invalid","Valid"))</x:f>
        <x:v>Blank</x:v>
      </x:c>
    </x:row>
    <x:row r="114" ht="56" customHeight="1">
      <x:c r="A114" s="4" t="n">
        <x:v>16</x:v>
      </x:c>
      <x:c r="B114" s="4" t="str">
        <x:v>Engagement Effectiveness</x:v>
      </x:c>
      <x:c r="C114" s="4" t="str">
        <x:v>I know where I can find additional resources (i.e.. FAQ's, Tips and Tricks, Demos, etc.) that will help me shift from the current corporate culture to the target culture.</x:v>
      </x:c>
      <x:c r="D114" s="38"/>
      <x:c r="E114" s="38"/>
      <x:c r="F114" s="153" t="str">
        <x:f>IF(ISNUMBER(D114),IF(AND(D114&gt;=1,D114&lt;=5,MOD(D114,1)=0),D114,""),"")</x:f>
      </x:c>
      <x:c r="G114" s="153" t="str">
        <x:f>IF(D114="","Blank",IF(F114="","Invalid","Valid"))</x:f>
        <x:v>Blank</x:v>
      </x:c>
    </x:row>
    <x:row r="115" ht="56" customHeight="1">
      <x:c r="A115" s="4" t="n">
        <x:v>17</x:v>
      </x:c>
      <x:c r="B115" s="4" t="str">
        <x:v>Engagement Effectiveness</x:v>
      </x:c>
      <x:c r="C115" s="4" t="str">
        <x:v>I have ways to provide feedback about the working environment and culture and HHC.</x:v>
      </x:c>
      <x:c r="D115" s="38"/>
      <x:c r="E115" s="38"/>
      <x:c r="F115" s="153" t="str">
        <x:f>IF(ISNUMBER(D115),IF(AND(D115&gt;=1,D115&lt;=5,MOD(D115,1)=0),D115,""),"")</x:f>
      </x:c>
      <x:c r="G115" s="153" t="str">
        <x:f>IF(D115="","Blank",IF(F115="","Invalid","Valid"))</x:f>
        <x:v>Blank</x:v>
      </x:c>
    </x:row>
    <x:row r="116" ht="56" customHeight="1">
      <x:c r="A116" s="4" t="n">
        <x:v>18</x:v>
      </x:c>
      <x:c r="B116" s="4" t="str">
        <x:v>Training</x:v>
      </x:c>
      <x:c r="C116" s="4" t="str">
        <x:v>I am aware of the offered training I need to complete.</x:v>
      </x:c>
      <x:c r="D116" s="38"/>
      <x:c r="E116" s="38"/>
      <x:c r="F116" s="153" t="str">
        <x:f>IF(ISNUMBER(D116),IF(AND(D116&gt;=1,D116&lt;=5,MOD(D116,1)=0),D116,""),"")</x:f>
      </x:c>
      <x:c r="G116" s="153" t="str">
        <x:f>IF(D116="","Blank",IF(F116="","Invalid","Valid"))</x:f>
        <x:v>Blank</x:v>
      </x:c>
    </x:row>
    <x:row r="117" ht="56" customHeight="1">
      <x:c r="A117" s="4" t="n">
        <x:v>19</x:v>
      </x:c>
      <x:c r="B117" s="4" t="str">
        <x:v>Training</x:v>
      </x:c>
      <x:c r="C117" s="4" t="str">
        <x:v>Making time for training that will help us reinforce the desired behaviors to promote a learning culture is a priority for my team.</x:v>
      </x:c>
      <x:c r="D117" s="38"/>
      <x:c r="E117" s="38"/>
      <x:c r="F117" s="153" t="str">
        <x:f>IF(ISNUMBER(D117),IF(AND(D117&gt;=1,D117&lt;=5,MOD(D117,1)=0),D117,""),"")</x:f>
      </x:c>
      <x:c r="G117" s="153" t="str">
        <x:f>IF(D117="","Blank",IF(F117="","Invalid","Valid"))</x:f>
        <x:v>Blank</x:v>
      </x:c>
    </x:row>
    <x:row r="118" ht="56" customHeight="1">
      <x:c r="A118" s="4" t="n">
        <x:v>20</x:v>
      </x:c>
      <x:c r="B118" s="4" t="str">
        <x:v>Training</x:v>
      </x:c>
      <x:c r="C118" s="4" t="str">
        <x:v>My organization has provided helpful materials to enable me to learn and display desired behaviours related to this cultural shift.</x:v>
      </x:c>
      <x:c r="D118" s="38"/>
      <x:c r="E118" s="38"/>
      <x:c r="F118" s="153" t="str">
        <x:f>IF(ISNUMBER(D118),IF(AND(D118&gt;=1,D118&lt;=5,MOD(D118,1)=0),D118,""),"")</x:f>
      </x:c>
      <x:c r="G118" s="153" t="str">
        <x:f>IF(D118="","Blank",IF(F118="","Invalid","Valid"))</x:f>
        <x:v>Blank</x:v>
      </x:c>
    </x:row>
    <x:row r="119" ht="56" customHeight="1">
      <x:c r="A119" s="4" t="n">
        <x:v>21</x:v>
      </x:c>
      <x:c r="B119" s="4" t="str">
        <x:v>Historic Perspective</x:v>
      </x:c>
      <x:c r="C119" s="4" t="str">
        <x:v>My organization's management has enabled and supported change effectively in the past.</x:v>
      </x:c>
      <x:c r="D119" s="38"/>
      <x:c r="E119" s="38"/>
      <x:c r="F119" s="153" t="str">
        <x:f>IF(ISNUMBER(D119),IF(AND(D119&gt;=1,D119&lt;=5,MOD(D119,1)=0),D119,""),"")</x:f>
      </x:c>
      <x:c r="G119" s="153" t="str">
        <x:f>IF(D119="","Blank",IF(F119="","Invalid","Valid"))</x:f>
        <x:v>Blank</x:v>
      </x:c>
    </x:row>
    <x:row r="120" ht="56" customHeight="1">
      <x:c r="A120" s="4" t="n">
        <x:v>22</x:v>
      </x:c>
      <x:c r="B120" s="4" t="str">
        <x:v>Historic Perspective</x:v>
      </x:c>
      <x:c r="C120" s="4" t="str">
        <x:v>Historically, new technologies and/or tools have been implemented effectively in my organization.</x:v>
      </x:c>
      <x:c r="D120" s="38"/>
      <x:c r="E120" s="38"/>
      <x:c r="F120" s="153" t="str">
        <x:f>IF(ISNUMBER(D120),IF(AND(D120&gt;=1,D120&lt;=5,MOD(D120,1)=0),D120,""),"")</x:f>
      </x:c>
      <x:c r="G120" s="153" t="str">
        <x:f>IF(D120="","Blank",IF(F120="","Invalid","Valid"))</x:f>
        <x:v>Blank</x:v>
      </x:c>
    </x:row>
    <x:row r="121" ht="56" customHeight="1">
      <x:c r="A121" s="4" t="n">
        <x:v>23</x:v>
      </x:c>
      <x:c r="B121" s="4" t="str">
        <x:v>Historic Perspective</x:v>
      </x:c>
      <x:c r="C121" s="4" t="str">
        <x:v>I believe our organization has been able to manage large-scale projects effectively.</x:v>
      </x:c>
      <x:c r="D121" s="38"/>
      <x:c r="E121" s="38"/>
      <x:c r="F121" s="153" t="str">
        <x:f>IF(ISNUMBER(D121),IF(AND(D121&gt;=1,D121&lt;=5,MOD(D121,1)=0),D121,""),"")</x:f>
      </x:c>
      <x:c r="G121" s="153" t="str">
        <x:f>IF(D121="","Blank",IF(F121="","Invalid","Valid"))</x:f>
        <x:v>Blank</x:v>
      </x:c>
    </x:row>
    <x:row r="122" ht="56" customHeight="1">
      <x:c r="A122" s="4" t="n">
        <x:v>24</x:v>
      </x:c>
      <x:c r="B122" s="4" t="str">
        <x:v>Historic Perspective</x:v>
      </x:c>
      <x:c r="C122" s="4" t="str">
        <x:v>I believe our organization adapts well to change.</x:v>
      </x:c>
      <x:c r="D122" s="38"/>
      <x:c r="E122" s="38"/>
      <x:c r="F122" s="153" t="str">
        <x:f>IF(ISNUMBER(D122),IF(AND(D122&gt;=1,D122&lt;=5,MOD(D122,1)=0),D122,""),"")</x:f>
      </x:c>
      <x:c r="G122" s="153" t="str">
        <x:f>IF(D122="","Blank",IF(F122="","Invalid","Valid"))</x:f>
        <x:v>Blank</x:v>
      </x:c>
    </x:row>
    <x:row r="123" ht="38" customHeight="1">
      <x:c r="A123" s="4"/>
      <x:c r="B123" s="4"/>
      <x:c r="C123" s="4"/>
      <x:c r="D123" s="4"/>
      <x:c r="E123" s="4"/>
    </x:row>
    <x:row r="124" ht="38" customHeight="1">
      <x:c r="A124" s="4"/>
      <x:c r="B124" s="4"/>
      <x:c r="C124" s="4"/>
      <x:c r="D124" s="4"/>
      <x:c r="E124" s="4"/>
    </x:row>
    <x:row r="125" ht="38" customHeight="1">
      <x:c r="A125" s="4"/>
      <x:c r="B125" s="4"/>
      <x:c r="C125" s="4"/>
      <x:c r="D125" s="4"/>
      <x:c r="E125" s="4"/>
    </x:row>
    <x:row r="126" ht="38" customHeight="1">
      <x:c r="A126" s="63" t="str">
        <x:v>Scale 1 Strongly Disagree; 2 Disagree; 3 Neutral; 4 Agree; 5 Strongly Agree. Source bands are reference only: 1.0-2.49 Address; 2.5-3.99 Monitor; 4.0-5.0 Ready. No aggregation or missing-data protocol was supplied; no overall score is automated.</x:v>
      </x:c>
      <x:c r="B126" s="63"/>
      <x:c r="C126" s="63"/>
      <x:c r="D126" s="63"/>
      <x:c r="E126" s="63"/>
      <x:c r="F126" s="63"/>
      <x:c r="G126" s="63"/>
      <x:c r="H126" s="63"/>
      <x:c r="I126" s="63"/>
      <x:c r="J126" s="63"/>
      <x:c r="K126" s="63"/>
      <x:c r="L126" s="63"/>
    </x:row>
    <x:row r="127" ht="38" customHeight="1">
      <x:c r="A127" s="63"/>
      <x:c r="B127" s="63"/>
      <x:c r="C127" s="63"/>
      <x:c r="D127" s="63"/>
      <x:c r="E127" s="63"/>
      <x:c r="F127" s="63"/>
      <x:c r="G127" s="63"/>
      <x:c r="H127" s="63"/>
      <x:c r="I127" s="63"/>
      <x:c r="J127" s="63"/>
      <x:c r="K127" s="63"/>
      <x:c r="L127" s="63"/>
    </x:row>
    <x:row r="128" ht="38" customHeight="1">
      <x:c r="A128" s="63"/>
      <x:c r="B128" s="63"/>
      <x:c r="C128" s="63"/>
      <x:c r="D128" s="63"/>
      <x:c r="E128" s="63"/>
      <x:c r="F128" s="63"/>
      <x:c r="G128" s="63"/>
      <x:c r="H128" s="63"/>
      <x:c r="I128" s="63"/>
      <x:c r="J128" s="63"/>
      <x:c r="K128" s="63"/>
      <x:c r="L128" s="63"/>
    </x:row>
    <x:row r="129" ht="38" customHeight="1">
      <x:c r="A129" s="63"/>
      <x:c r="B129" s="63"/>
      <x:c r="C129" s="63"/>
      <x:c r="D129" s="63"/>
      <x:c r="E129" s="63"/>
      <x:c r="F129" s="63"/>
      <x:c r="G129" s="63"/>
      <x:c r="H129" s="63"/>
      <x:c r="I129" s="63"/>
      <x:c r="J129" s="63"/>
      <x:c r="K129" s="63"/>
      <x:c r="L129" s="63"/>
    </x:row>
    <x:row r="130" ht="38" customHeight="1">
      <x:c r="A130" s="63"/>
      <x:c r="B130" s="63"/>
      <x:c r="C130" s="63"/>
      <x:c r="D130" s="63"/>
      <x:c r="E130" s="63"/>
      <x:c r="F130" s="63"/>
      <x:c r="G130" s="63"/>
      <x:c r="H130" s="63"/>
      <x:c r="I130" s="63"/>
      <x:c r="J130" s="63"/>
      <x:c r="K130" s="63"/>
      <x:c r="L130" s="63"/>
    </x:row>
    <x:row r="131" ht="38" customHeight="1">
      <x:c r="A131" s="4"/>
      <x:c r="B131" s="4"/>
      <x:c r="C131" s="4"/>
      <x:c r="D131" s="4"/>
      <x:c r="E131" s="4"/>
    </x:row>
    <x:row r="132" ht="38" customHeight="1">
      <x:c r="A132" s="4"/>
      <x:c r="B132" s="4"/>
      <x:c r="C132" s="4"/>
      <x:c r="D132" s="4"/>
      <x:c r="E132" s="4"/>
    </x:row>
    <x:row r="133" ht="38" customHeight="1">
      <x:c r="A133" s="4"/>
      <x:c r="B133" s="4"/>
      <x:c r="C133" s="4"/>
      <x:c r="D133" s="4"/>
      <x:c r="E133" s="4"/>
    </x:row>
    <x:row r="134" ht="38" customHeight="1">
      <x:c r="A134" s="4"/>
      <x:c r="B134" s="4"/>
      <x:c r="C134" s="4"/>
      <x:c r="D134" s="4"/>
      <x:c r="E134" s="4"/>
    </x:row>
    <x:row r="135" ht="38" customHeight="1">
      <x:c r="A135" s="4"/>
      <x:c r="B135" s="4"/>
      <x:c r="C135" s="4"/>
      <x:c r="D135" s="4"/>
      <x:c r="E135" s="4"/>
    </x:row>
    <x:row r="136" ht="38" customHeight="1">
      <x:c r="A136" s="4"/>
      <x:c r="B136" s="4"/>
      <x:c r="C136" s="4"/>
      <x:c r="D136" s="4"/>
      <x:c r="E136" s="4"/>
    </x:row>
    <x:row r="137" ht="38" customHeight="1">
      <x:c r="A137" s="4"/>
      <x:c r="B137" s="4"/>
      <x:c r="C137" s="4"/>
      <x:c r="D137" s="4"/>
      <x:c r="E137" s="4"/>
    </x:row>
    <x:row r="138" ht="38" customHeight="1">
      <x:c r="A138" s="4"/>
      <x:c r="B138" s="4"/>
      <x:c r="C138" s="4"/>
      <x:c r="D138" s="4"/>
      <x:c r="E138" s="4"/>
    </x:row>
    <x:row r="139" ht="38" customHeight="1">
      <x:c r="A139" s="4"/>
      <x:c r="B139" s="4"/>
      <x:c r="C139" s="4"/>
      <x:c r="D139" s="4"/>
      <x:c r="E139" s="4"/>
    </x:row>
    <x:row r="140" ht="38" customHeight="1">
      <x:c r="A140" s="4"/>
      <x:c r="B140" s="4"/>
      <x:c r="C140" s="4"/>
      <x:c r="D140" s="4"/>
      <x:c r="E140" s="4"/>
    </x:row>
    <x:row r="141" ht="38" customHeight="1">
      <x:c r="A141" s="4"/>
      <x:c r="B141" s="4"/>
      <x:c r="C141" s="4"/>
      <x:c r="D141" s="4"/>
      <x:c r="E141" s="4"/>
    </x:row>
    <x:row r="142" ht="38" customHeight="1">
      <x:c r="A142" s="4"/>
      <x:c r="B142" s="4"/>
      <x:c r="C142" s="4"/>
      <x:c r="D142" s="4"/>
      <x:c r="E142" s="4"/>
    </x:row>
    <x:row r="143" ht="38" customHeight="1">
      <x:c r="A143" s="4"/>
      <x:c r="B143" s="4"/>
      <x:c r="C143" s="4"/>
      <x:c r="D143" s="4"/>
      <x:c r="E143" s="4"/>
    </x:row>
    <x:row r="144" ht="38" customHeight="1">
      <x:c r="A144" s="4"/>
      <x:c r="B144" s="4"/>
      <x:c r="C144" s="4"/>
      <x:c r="D144" s="4"/>
      <x:c r="E144" s="4"/>
    </x:row>
    <x:row r="145" ht="38" customHeight="1">
      <x:c r="A145" s="4"/>
      <x:c r="B145" s="4"/>
      <x:c r="C145" s="4"/>
      <x:c r="D145" s="4"/>
      <x:c r="E145" s="4"/>
    </x:row>
    <x:row r="146" ht="38" customHeight="1">
      <x:c r="A146" s="4"/>
      <x:c r="B146" s="4"/>
      <x:c r="C146" s="4"/>
      <x:c r="D146" s="4"/>
      <x:c r="E146" s="4"/>
    </x:row>
    <x:row r="147" ht="38" customHeight="1">
      <x:c r="A147" s="4"/>
      <x:c r="B147" s="4"/>
      <x:c r="C147" s="4"/>
      <x:c r="D147" s="4"/>
      <x:c r="E147" s="4"/>
    </x:row>
    <x:row r="148" ht="38" customHeight="1">
      <x:c r="A148" s="4"/>
      <x:c r="B148" s="4"/>
      <x:c r="C148" s="4"/>
      <x:c r="D148" s="4"/>
      <x:c r="E148" s="4"/>
    </x:row>
    <x:row r="149" ht="38" customHeight="1">
      <x:c r="A149" s="4"/>
      <x:c r="B149" s="4"/>
      <x:c r="C149" s="4"/>
      <x:c r="D149" s="4"/>
      <x:c r="E149" s="4"/>
    </x:row>
    <x:row r="150" ht="38" customHeight="1">
      <x:c r="A150" s="4"/>
      <x:c r="B150" s="4"/>
      <x:c r="C150" s="4"/>
      <x:c r="D150" s="4"/>
      <x:c r="E150" s="4"/>
    </x:row>
    <x:row r="151" ht="38" customHeight="1">
      <x:c r="A151" s="4"/>
      <x:c r="B151" s="4"/>
      <x:c r="C151" s="4"/>
      <x:c r="D151" s="4"/>
      <x:c r="E151" s="4"/>
    </x:row>
    <x:row r="152" ht="38" customHeight="1">
      <x:c r="A152" s="4"/>
      <x:c r="B152" s="4"/>
      <x:c r="C152" s="4"/>
      <x:c r="D152" s="4"/>
      <x:c r="E152" s="4"/>
    </x:row>
    <x:row r="153" ht="38" customHeight="1">
      <x:c r="A153" s="4"/>
      <x:c r="B153" s="4"/>
      <x:c r="C153" s="4"/>
      <x:c r="D153" s="4"/>
      <x:c r="E153" s="4"/>
    </x:row>
    <x:row r="154" ht="38" customHeight="1">
      <x:c r="A154" s="4"/>
      <x:c r="B154" s="4"/>
      <x:c r="C154" s="4"/>
      <x:c r="D154" s="4"/>
      <x:c r="E154" s="4"/>
    </x:row>
    <x:row r="155" ht="38" customHeight="1">
      <x:c r="A155" s="4"/>
      <x:c r="B155" s="4"/>
      <x:c r="C155" s="4"/>
      <x:c r="D155" s="4"/>
      <x:c r="E155" s="4"/>
    </x:row>
    <x:row r="156" ht="38" customHeight="1">
      <x:c r="A156" s="4"/>
      <x:c r="B156" s="4"/>
      <x:c r="C156" s="4"/>
      <x:c r="D156" s="4"/>
      <x:c r="E156" s="4"/>
    </x:row>
    <x:row r="157" ht="38" customHeight="1">
      <x:c r="A157" s="4"/>
      <x:c r="B157" s="4"/>
      <x:c r="C157" s="4"/>
      <x:c r="D157" s="4"/>
      <x:c r="E157" s="4"/>
    </x:row>
    <x:row r="158" ht="38" customHeight="1">
      <x:c r="A158" s="4"/>
      <x:c r="B158" s="4"/>
      <x:c r="C158" s="4"/>
      <x:c r="D158" s="4"/>
      <x:c r="E158" s="4"/>
    </x:row>
    <x:row r="159" ht="38" customHeight="1">
      <x:c r="A159" s="4"/>
      <x:c r="B159" s="4"/>
      <x:c r="C159" s="4"/>
      <x:c r="D159" s="4"/>
      <x:c r="E159" s="4"/>
    </x:row>
    <x:row r="160" ht="38" customHeight="1">
      <x:c r="A160" s="4"/>
      <x:c r="B160" s="4"/>
      <x:c r="C160" s="4"/>
      <x:c r="D160" s="4"/>
      <x:c r="E160" s="4"/>
    </x:row>
    <x:row r="161" ht="38" customHeight="1">
      <x:c r="A161" s="4"/>
      <x:c r="B161" s="4"/>
      <x:c r="C161" s="4"/>
      <x:c r="D161" s="4"/>
      <x:c r="E161" s="4"/>
    </x:row>
    <x:row r="162" ht="38" customHeight="1">
      <x:c r="A162" s="4"/>
      <x:c r="B162" s="4"/>
      <x:c r="C162" s="4"/>
      <x:c r="D162" s="4"/>
      <x:c r="E162" s="4"/>
    </x:row>
    <x:row r="163" ht="38" customHeight="1">
      <x:c r="A163" s="4"/>
      <x:c r="B163" s="4"/>
      <x:c r="C163" s="4"/>
      <x:c r="D163" s="4"/>
      <x:c r="E163" s="4"/>
    </x:row>
    <x:row r="164" ht="38" customHeight="1">
      <x:c r="A164" s="4"/>
      <x:c r="B164" s="4"/>
      <x:c r="C164" s="4"/>
      <x:c r="D164" s="4"/>
      <x:c r="E164" s="4"/>
    </x:row>
    <x:row r="165" ht="38" customHeight="1">
      <x:c r="A165" s="4"/>
      <x:c r="B165" s="4"/>
      <x:c r="C165" s="4"/>
      <x:c r="D165" s="4"/>
      <x:c r="E165" s="4"/>
    </x:row>
    <x:row r="166" ht="38" customHeight="1">
      <x:c r="A166" s="4"/>
      <x:c r="B166" s="4"/>
      <x:c r="C166" s="4"/>
      <x:c r="D166" s="4"/>
      <x:c r="E166" s="4"/>
    </x:row>
    <x:row r="167" ht="38" customHeight="1">
      <x:c r="A167" s="4"/>
      <x:c r="B167" s="4"/>
      <x:c r="C167" s="4"/>
      <x:c r="D167" s="4"/>
      <x:c r="E167" s="4"/>
    </x:row>
    <x:row r="168" ht="38" customHeight="1">
      <x:c r="A168" s="4"/>
      <x:c r="B168" s="4"/>
      <x:c r="C168" s="4"/>
      <x:c r="D168" s="4"/>
      <x:c r="E168" s="4"/>
    </x:row>
    <x:row r="169" ht="38" customHeight="1">
      <x:c r="A169" s="4"/>
      <x:c r="B169" s="4"/>
      <x:c r="C169" s="4"/>
      <x:c r="D169" s="4"/>
      <x:c r="E169" s="4"/>
    </x:row>
    <x:row r="170" ht="38" customHeight="1">
      <x:c r="A170" s="4"/>
      <x:c r="B170" s="4"/>
      <x:c r="C170" s="4"/>
      <x:c r="D170" s="4"/>
      <x:c r="E170" s="4"/>
    </x:row>
    <x:row r="171" ht="38" customHeight="1">
      <x:c r="A171" s="4"/>
      <x:c r="B171" s="4"/>
      <x:c r="C171" s="4"/>
      <x:c r="D171" s="4"/>
      <x:c r="E171" s="4"/>
    </x:row>
    <x:row r="172" ht="38" customHeight="1">
      <x:c r="A172" s="4"/>
      <x:c r="B172" s="4"/>
      <x:c r="C172" s="4"/>
      <x:c r="D172" s="4"/>
      <x:c r="E172" s="4"/>
    </x:row>
    <x:row r="173" ht="38" customHeight="1">
      <x:c r="A173" s="4"/>
      <x:c r="B173" s="4"/>
      <x:c r="C173" s="4"/>
      <x:c r="D173" s="4"/>
      <x:c r="E173" s="4"/>
    </x:row>
    <x:row r="174" ht="38" customHeight="1">
      <x:c r="A174" s="4"/>
      <x:c r="B174" s="4"/>
      <x:c r="C174" s="4"/>
      <x:c r="D174" s="4"/>
      <x:c r="E174" s="4"/>
    </x:row>
    <x:row r="175" ht="38" customHeight="1">
      <x:c r="A175" s="4"/>
      <x:c r="B175" s="4"/>
      <x:c r="C175" s="4"/>
      <x:c r="D175" s="4"/>
      <x:c r="E175" s="4"/>
    </x:row>
    <x:row r="176" ht="38" customHeight="1">
      <x:c r="A176" s="4"/>
      <x:c r="B176" s="4"/>
      <x:c r="C176" s="4"/>
      <x:c r="D176" s="4"/>
      <x:c r="E176" s="4"/>
    </x:row>
    <x:row r="177" ht="38" customHeight="1">
      <x:c r="A177" s="4"/>
      <x:c r="B177" s="4"/>
      <x:c r="C177" s="4"/>
      <x:c r="D177" s="4"/>
      <x:c r="E177" s="4"/>
    </x:row>
    <x:row r="178" ht="38" customHeight="1">
      <x:c r="A178" s="4"/>
      <x:c r="B178" s="4"/>
      <x:c r="C178" s="4"/>
      <x:c r="D178" s="4"/>
      <x:c r="E178" s="4"/>
    </x:row>
    <x:row r="179" ht="38" customHeight="1">
      <x:c r="A179" s="4"/>
      <x:c r="B179" s="4"/>
      <x:c r="C179" s="4"/>
      <x:c r="D179" s="4"/>
      <x:c r="E179" s="4"/>
    </x:row>
    <x:row r="180" ht="38" customHeight="1">
      <x:c r="A180" s="4"/>
      <x:c r="B180" s="4"/>
      <x:c r="C180" s="4"/>
      <x:c r="D180" s="4"/>
      <x:c r="E180" s="4"/>
    </x:row>
    <x:row r="181" ht="38" customHeight="1">
      <x:c r="A181" s="4"/>
      <x:c r="B181" s="4"/>
      <x:c r="C181" s="4"/>
      <x:c r="D181" s="4"/>
      <x:c r="E181" s="4"/>
    </x:row>
    <x:row r="182" ht="38" customHeight="1">
      <x:c r="A182" s="4"/>
      <x:c r="B182" s="4"/>
      <x:c r="C182" s="4"/>
      <x:c r="D182" s="4"/>
      <x:c r="E182" s="4"/>
    </x:row>
    <x:row r="183" ht="38" customHeight="1">
      <x:c r="A183" s="4"/>
      <x:c r="B183" s="4"/>
      <x:c r="C183" s="4"/>
      <x:c r="D183" s="4"/>
      <x:c r="E183" s="4"/>
    </x:row>
    <x:row r="184" ht="38" customHeight="1">
      <x:c r="A184" s="4"/>
      <x:c r="B184" s="4"/>
      <x:c r="C184" s="4"/>
      <x:c r="D184" s="4"/>
      <x:c r="E184" s="4"/>
    </x:row>
    <x:row r="185" ht="38" customHeight="1">
      <x:c r="A185" s="4"/>
      <x:c r="B185" s="4"/>
      <x:c r="C185" s="4"/>
      <x:c r="D185" s="4"/>
      <x:c r="E185" s="4"/>
    </x:row>
    <x:row r="186" ht="38" customHeight="1">
      <x:c r="A186" s="4"/>
      <x:c r="B186" s="4"/>
      <x:c r="C186" s="4"/>
      <x:c r="D186" s="4"/>
      <x:c r="E186" s="4"/>
    </x:row>
    <x:row r="187" ht="38" customHeight="1">
      <x:c r="A187" s="4"/>
      <x:c r="B187" s="4"/>
      <x:c r="C187" s="4"/>
      <x:c r="D187" s="4"/>
      <x:c r="E187" s="4"/>
    </x:row>
    <x:row r="188" ht="38" customHeight="1">
      <x:c r="A188" s="4"/>
      <x:c r="B188" s="4"/>
      <x:c r="C188" s="4"/>
      <x:c r="D188" s="4"/>
      <x:c r="E188" s="4"/>
    </x:row>
    <x:row r="189" ht="38" customHeight="1">
      <x:c r="A189" s="4"/>
      <x:c r="B189" s="4"/>
      <x:c r="C189" s="4"/>
      <x:c r="D189" s="4"/>
      <x:c r="E189" s="4"/>
    </x:row>
    <x:row r="190" ht="38" customHeight="1">
      <x:c r="A190" s="4"/>
      <x:c r="B190" s="4"/>
      <x:c r="C190" s="4"/>
      <x:c r="D190" s="4"/>
      <x:c r="E190" s="4"/>
    </x:row>
    <x:row r="191" ht="38" customHeight="1">
      <x:c r="A191" s="4"/>
      <x:c r="B191" s="4"/>
      <x:c r="C191" s="4"/>
      <x:c r="D191" s="4"/>
      <x:c r="E191" s="4"/>
    </x:row>
    <x:row r="192" ht="38" customHeight="1">
      <x:c r="A192" s="4"/>
      <x:c r="B192" s="4"/>
      <x:c r="C192" s="4"/>
      <x:c r="D192" s="4"/>
      <x:c r="E192" s="4"/>
    </x:row>
    <x:row r="193" ht="38" customHeight="1">
      <x:c r="A193" s="4"/>
      <x:c r="B193" s="4"/>
      <x:c r="C193" s="4"/>
      <x:c r="D193" s="4"/>
      <x:c r="E193" s="4"/>
    </x:row>
    <x:row r="194" ht="38" customHeight="1">
      <x:c r="A194" s="4"/>
      <x:c r="B194" s="4"/>
      <x:c r="C194" s="4"/>
      <x:c r="D194" s="4"/>
      <x:c r="E194" s="4"/>
    </x:row>
    <x:row r="195" ht="38" customHeight="1">
      <x:c r="A195" s="4"/>
      <x:c r="B195" s="4"/>
      <x:c r="C195" s="4"/>
      <x:c r="D195" s="4"/>
      <x:c r="E195" s="4"/>
    </x:row>
    <x:row r="196" ht="38" customHeight="1">
      <x:c r="A196" s="4"/>
      <x:c r="B196" s="4"/>
      <x:c r="C196" s="4"/>
      <x:c r="D196" s="4"/>
      <x:c r="E196" s="4"/>
    </x:row>
    <x:row r="197" ht="38" customHeight="1">
      <x:c r="A197" s="4"/>
      <x:c r="B197" s="4"/>
      <x:c r="C197" s="4"/>
      <x:c r="D197" s="4"/>
      <x:c r="E197" s="4"/>
    </x:row>
    <x:row r="198" ht="38" customHeight="1">
      <x:c r="A198" s="4"/>
      <x:c r="B198" s="4"/>
      <x:c r="C198" s="4"/>
      <x:c r="D198" s="4"/>
      <x:c r="E198" s="4"/>
    </x:row>
    <x:row r="199" ht="38" customHeight="1">
      <x:c r="A199" s="4"/>
      <x:c r="B199" s="4"/>
      <x:c r="C199" s="4"/>
      <x:c r="D199" s="4"/>
      <x:c r="E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 ref="A126:L130"/>
  </x:mergeCells>
  <x:dataValidations count="1">
    <x:dataValidation type="list" sqref="D99:D122">
      <x:formula1>"1,2,3,4,5"</x:formula1>
    </x:dataValidation>
  </x:dataValidations>
  <x:pageMargins left="0.7" right="0.7" top="0.75" bottom="0.75" header="0.3" footer="0.3"/>
</x:worksheet>
</file>

<file path=xl/worksheets/sheet8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H13 | Readiness mitigation plan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H13</x:v>
      </x:c>
      <x:c r="K5" s="24"/>
      <x:c r="L5" s="24"/>
    </x:row>
    <x:row r="6" ht="22" customHeight="1">
      <x:c r="A6" s="4"/>
      <x:c r="B6" s="4"/>
      <x:c r="C6" s="4"/>
      <x:c r="D6" s="4"/>
      <x:c r="E6" s="4"/>
      <x:c r="F6" s="4"/>
      <x:c r="G6" s="4"/>
      <x:c r="H6" s="4"/>
      <x:c r="I6" s="4"/>
      <x:c r="J6" s="4"/>
      <x:c r="K6" s="4"/>
      <x:c r="L6" s="4"/>
    </x:row>
    <x:row r="7" ht="22" customHeight="1">
      <x:c r="A7" s="30" t="str">
        <x:v>MANUAL GUIDE / 304    FORM / 304</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Dimension / group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Evidence / concern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Targeted action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Owner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Due date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Review evidence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completed local record with source and adaptation boundaries visible.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Connect reported concerns to operational evidence and a targeted action; do not assume more communication is always the answer.</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Connect reported concerns to operational evidence and a targeted action; do not assume more communication is always the answer.</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Read the linked source method and retain its terminology and context.</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Agree local scope, participants, information handling and decision rights.</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Complete the working fields with evidence, owners and dates.</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Apply only the scoring rules actually specified; document any local addition.</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Review the result and connect it to the next workstream or decision.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U01 p. 53; U03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8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H14 | Change inventory</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H14</x:v>
      </x:c>
      <x:c r="K5" s="24"/>
      <x:c r="L5" s="24"/>
    </x:row>
    <x:row r="6" ht="22" customHeight="1">
      <x:c r="A6" s="4"/>
      <x:c r="B6" s="4"/>
      <x:c r="C6" s="4"/>
      <x:c r="D6" s="4"/>
      <x:c r="E6" s="4"/>
      <x:c r="F6" s="4"/>
      <x:c r="G6" s="4"/>
      <x:c r="H6" s="4"/>
      <x:c r="I6" s="4"/>
      <x:c r="J6" s="4"/>
      <x:c r="K6" s="4"/>
      <x:c r="L6" s="4"/>
    </x:row>
    <x:row r="7" ht="22" customHeight="1">
      <x:c r="A7" s="30" t="str">
        <x:v>MANUAL GUIDE / 310    FORM / 310</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Change reference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Change description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Affected community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Current work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Future work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Owner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completed local record with source and adaptation boundaries visible.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source provides six blank change entries. The workbook expands the recording capacity and labels the extra context fields as local application.</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source provides six blank change entries. The workbook expands the recording capacity and labels the extra context fields as local application.</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Read the linked source method and retain its terminology and context.</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Agree local scope, participants, information handling and decision rights.</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Complete the working fields with evidence, owners and dates.</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Apply only the scoring rules actually specified; document any local addition.</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Review the result and connect it to the next workstream or decision.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U01 p. 59; U03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8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H15 | Change impact and mitigation canvas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H15</x:v>
      </x:c>
      <x:c r="K5" s="24"/>
      <x:c r="L5" s="24"/>
    </x:row>
    <x:row r="6" ht="22" customHeight="1">
      <x:c r="A6" s="4"/>
      <x:c r="B6" s="4"/>
      <x:c r="C6" s="4"/>
      <x:c r="D6" s="4"/>
      <x:c r="E6" s="4"/>
      <x:c r="F6" s="4"/>
      <x:c r="G6" s="4"/>
      <x:c r="H6" s="4"/>
      <x:c r="I6" s="4"/>
      <x:c r="J6" s="4"/>
      <x:c r="K6" s="4"/>
      <x:c r="L6" s="4"/>
    </x:row>
    <x:row r="7" ht="22" customHeight="1">
      <x:c r="A7" s="30" t="str">
        <x:v>MANUAL GUIDE / 311    FORM / 311</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Change description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Current policies / processes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Skills required, if any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Technology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Mitigation required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6" t="str">
        <x:v>COMPLETION CHECK / A completed local record with source and adaptation boundaries visible.</x:v>
      </x:c>
      <x:c r="B32" s="36"/>
      <x:c r="C32" s="36"/>
      <x:c r="D32" s="36"/>
      <x:c r="E32" s="36"/>
      <x:c r="F32" s="36"/>
      <x:c r="G32" s="36"/>
      <x:c r="H32" s="36"/>
      <x:c r="I32" s="36"/>
      <x:c r="J32" s="36"/>
      <x:c r="K32" s="36"/>
      <x:c r="L32" s="36"/>
    </x:row>
    <x:row r="33" ht="22" customHeight="1">
      <x:c r="A33" s="36"/>
      <x:c r="B33" s="36"/>
      <x:c r="C33" s="36"/>
      <x:c r="D33" s="36"/>
      <x:c r="E33" s="36"/>
      <x:c r="F33" s="36"/>
      <x:c r="G33" s="36"/>
      <x:c r="H33" s="36"/>
      <x:c r="I33" s="36"/>
      <x:c r="J33" s="36"/>
      <x:c r="K33" s="36"/>
      <x:c r="L33" s="36"/>
    </x:row>
    <x:row r="34" ht="22" customHeight="1">
      <x:c r="A34" s="4"/>
      <x:c r="B34" s="4"/>
      <x:c r="C34" s="4"/>
      <x:c r="D34" s="4"/>
      <x:c r="E34" s="4"/>
      <x:c r="F34" s="4"/>
      <x:c r="G34" s="4"/>
      <x:c r="H34" s="4"/>
      <x:c r="I34" s="4"/>
      <x:c r="J34" s="4"/>
      <x:c r="K34" s="4"/>
      <x:c r="L34" s="4"/>
    </x:row>
    <x:row r="35" ht="22" customHeight="1">
      <x:c r="A35" s="44" t="str">
        <x:v>USE BOUNDARY / Use the source worksheet domains and describe actual effects before applying any rating.</x:v>
      </x:c>
      <x:c r="B35" s="44"/>
      <x:c r="C35" s="44"/>
      <x:c r="D35" s="44"/>
      <x:c r="E35" s="44"/>
      <x:c r="F35" s="44"/>
      <x:c r="G35" s="44"/>
      <x:c r="H35" s="44"/>
      <x:c r="I35" s="44"/>
      <x:c r="J35" s="44"/>
      <x:c r="K35" s="44"/>
      <x:c r="L35" s="44"/>
    </x:row>
    <x:row r="36" ht="22" customHeight="1">
      <x:c r="A36" s="44"/>
      <x:c r="B36" s="44"/>
      <x:c r="C36" s="44"/>
      <x:c r="D36" s="44"/>
      <x:c r="E36" s="44"/>
      <x:c r="F36" s="44"/>
      <x:c r="G36" s="44"/>
      <x:c r="H36" s="44"/>
      <x:c r="I36" s="44"/>
      <x:c r="J36" s="44"/>
      <x:c r="K36" s="44"/>
      <x:c r="L36" s="44"/>
    </x:row>
    <x:row r="37" ht="22" customHeight="1">
      <x:c r="A37" s="4"/>
      <x:c r="B37" s="4"/>
      <x:c r="C37" s="4"/>
      <x:c r="D37" s="4"/>
      <x:c r="E37" s="4"/>
      <x:c r="F37" s="4"/>
      <x:c r="G37" s="4"/>
      <x:c r="H37" s="4"/>
      <x:c r="I37" s="4"/>
      <x:c r="J37" s="4"/>
      <x:c r="K37" s="4"/>
      <x:c r="L37" s="4"/>
    </x:row>
    <x:row r="38" ht="22" customHeight="1">
      <x:c r="A38" s="50" t="str">
        <x:v>GUIDANCE / read before completing the record</x:v>
      </x:c>
      <x:c r="B38" s="50"/>
      <x:c r="C38" s="50"/>
      <x:c r="D38" s="50"/>
      <x:c r="E38" s="50"/>
      <x:c r="F38" s="50"/>
      <x:c r="G38" s="50"/>
      <x:c r="H38" s="50"/>
      <x:c r="I38" s="50"/>
      <x:c r="J38" s="50"/>
      <x:c r="K38" s="50"/>
      <x:c r="L38" s="50"/>
    </x:row>
    <x:row r="39" ht="22" customHeight="1">
      <x:c r="A39" s="53" t="str">
        <x:v>Use the source worksheet domains and describe actual effects before applying any rating.</x:v>
      </x:c>
      <x:c r="B39" s="53"/>
      <x:c r="C39" s="53"/>
      <x:c r="D39" s="53"/>
      <x:c r="E39" s="53"/>
      <x:c r="F39" s="53"/>
      <x:c r="G39" s="53"/>
      <x:c r="H39" s="53"/>
      <x:c r="I39" s="53"/>
      <x:c r="J39" s="53"/>
      <x:c r="K39" s="53"/>
      <x:c r="L39" s="53"/>
    </x:row>
    <x:row r="40" ht="22" customHeight="1">
      <x:c r="A40" s="53"/>
      <x:c r="B40" s="53"/>
      <x:c r="C40" s="53"/>
      <x:c r="D40" s="53"/>
      <x:c r="E40" s="53"/>
      <x:c r="F40" s="53"/>
      <x:c r="G40" s="53"/>
      <x:c r="H40" s="53"/>
      <x:c r="I40" s="53"/>
      <x:c r="J40" s="53"/>
      <x:c r="K40" s="53"/>
      <x:c r="L40" s="53"/>
    </x:row>
    <x:row r="41" ht="22" customHeight="1">
      <x:c r="A41" s="53"/>
      <x:c r="B41" s="53"/>
      <x:c r="C41" s="53"/>
      <x:c r="D41" s="53"/>
      <x:c r="E41" s="53"/>
      <x:c r="F41" s="53"/>
      <x:c r="G41" s="53"/>
      <x:c r="H41" s="53"/>
      <x:c r="I41" s="53"/>
      <x:c r="J41" s="53"/>
      <x:c r="K41" s="53"/>
      <x:c r="L41" s="53"/>
    </x:row>
    <x:row r="42" ht="22" customHeight="1">
      <x:c r="A42" s="53"/>
      <x:c r="B42" s="53"/>
      <x:c r="C42" s="53"/>
      <x:c r="D42" s="53"/>
      <x:c r="E42" s="53"/>
      <x:c r="F42" s="53"/>
      <x:c r="G42" s="53"/>
      <x:c r="H42" s="53"/>
      <x:c r="I42" s="53"/>
      <x:c r="J42" s="53"/>
      <x:c r="K42" s="53"/>
      <x:c r="L42" s="53"/>
    </x:row>
    <x:row r="43" ht="22" customHeight="1">
      <x:c r="A43" s="53"/>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4"/>
      <x:c r="B45" s="4"/>
      <x:c r="C45" s="4"/>
      <x:c r="D45" s="4"/>
      <x:c r="E45" s="4"/>
      <x:c r="F45" s="4"/>
      <x:c r="G45" s="4"/>
      <x:c r="H45" s="4"/>
      <x:c r="I45" s="4"/>
      <x:c r="J45" s="4"/>
      <x:c r="K45" s="4"/>
      <x:c r="L45" s="4"/>
    </x:row>
    <x:row r="46" ht="22" customHeight="1">
      <x:c r="A46" s="60" t="str">
        <x:v>01. Read the linked source method and retain its terminology and context.</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57" t="str">
        <x:v>02. Agree local scope, participants, information handling and decision rights.</x:v>
      </x:c>
      <x:c r="B48" s="57"/>
      <x:c r="C48" s="57"/>
      <x:c r="D48" s="57"/>
      <x:c r="E48" s="57"/>
      <x:c r="F48" s="57"/>
      <x:c r="G48" s="57"/>
      <x:c r="H48" s="57"/>
      <x:c r="I48" s="57"/>
      <x:c r="J48" s="57"/>
      <x:c r="K48" s="57"/>
      <x:c r="L48" s="57"/>
    </x:row>
    <x:row r="49" ht="22" customHeight="1">
      <x:c r="A49" s="57"/>
      <x:c r="B49" s="57"/>
      <x:c r="C49" s="57"/>
      <x:c r="D49" s="57"/>
      <x:c r="E49" s="57"/>
      <x:c r="F49" s="57"/>
      <x:c r="G49" s="57"/>
      <x:c r="H49" s="57"/>
      <x:c r="I49" s="57"/>
      <x:c r="J49" s="57"/>
      <x:c r="K49" s="57"/>
      <x:c r="L49" s="57"/>
    </x:row>
    <x:row r="50" ht="22" customHeight="1">
      <x:c r="A50" s="60" t="str">
        <x:v>03. Complete the working fields with evidence, owners and dates.</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04. Apply only the scoring rules actually specified; document any local addition.</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05. Review the result and connect it to the next workstream or decision.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4"/>
      <x:c r="B56" s="4"/>
      <x:c r="C56" s="4"/>
      <x:c r="D56" s="4"/>
      <x:c r="E56" s="4"/>
      <x:c r="F56" s="4"/>
      <x:c r="G56" s="4"/>
      <x:c r="H56" s="4"/>
      <x:c r="I56" s="4"/>
      <x:c r="J56" s="4"/>
      <x:c r="K56" s="4"/>
      <x:c r="L56" s="4"/>
    </x:row>
    <x:row r="57" ht="22" customHeight="1">
      <x:c r="A57" s="44" t="str">
        <x:v>SOURCE / U01 p. 60; U03</x:v>
      </x:c>
      <x:c r="B57" s="44"/>
      <x:c r="C57" s="44"/>
      <x:c r="D57" s="44"/>
      <x:c r="E57" s="44"/>
      <x:c r="F57" s="44"/>
      <x:c r="G57" s="44"/>
      <x:c r="H57" s="44"/>
      <x:c r="I57" s="44"/>
      <x:c r="J57" s="44"/>
      <x:c r="K57" s="44"/>
      <x:c r="L57" s="44"/>
    </x:row>
    <x:row r="58" ht="22" customHeight="1">
      <x:c r="A58" s="44"/>
      <x:c r="B58" s="44"/>
      <x:c r="C58" s="44"/>
      <x:c r="D58" s="44"/>
      <x:c r="E58" s="44"/>
      <x:c r="F58" s="44"/>
      <x:c r="G58" s="44"/>
      <x:c r="H58" s="44"/>
      <x:c r="I58" s="44"/>
      <x:c r="J58" s="44"/>
      <x:c r="K58" s="44"/>
      <x:c r="L58" s="4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L33"/>
    <x:mergeCell ref="A35:L36"/>
    <x:mergeCell ref="A38:L38"/>
    <x:mergeCell ref="A39:L44"/>
    <x:mergeCell ref="A46:L47"/>
    <x:mergeCell ref="A48:L49"/>
    <x:mergeCell ref="A50:L51"/>
    <x:mergeCell ref="A52:L53"/>
    <x:mergeCell ref="A54:L55"/>
    <x:mergeCell ref="A57:L58"/>
  </x:mergeCells>
  <x:pageMargins left="0.7" right="0.7" top="0.75" bottom="0.75" header="0.3" footer="0.3"/>
</x:worksheet>
</file>

<file path=xl/worksheets/sheet8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H16 | Impact heat map and action priorities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H16</x:v>
      </x:c>
      <x:c r="K5" s="24"/>
      <x:c r="L5" s="24"/>
    </x:row>
    <x:row r="6" ht="22" customHeight="1">
      <x:c r="A6" s="4"/>
      <x:c r="B6" s="4"/>
      <x:c r="C6" s="4"/>
      <x:c r="D6" s="4"/>
      <x:c r="E6" s="4"/>
      <x:c r="F6" s="4"/>
      <x:c r="G6" s="4"/>
      <x:c r="H6" s="4"/>
      <x:c r="I6" s="4"/>
      <x:c r="J6" s="4"/>
      <x:c r="K6" s="4"/>
      <x:c r="L6" s="4"/>
    </x:row>
    <x:row r="7" ht="22" customHeight="1">
      <x:c r="A7" s="30" t="str">
        <x:v>MANUAL GUIDE / 312    FORM / 312</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Change / community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People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Process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Technology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Priority mitigation / rationale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6" t="str">
        <x:v>COMPLETION CHECK / A completed local record with source and adaptation boundaries visible.</x:v>
      </x:c>
      <x:c r="B32" s="36"/>
      <x:c r="C32" s="36"/>
      <x:c r="D32" s="36"/>
      <x:c r="E32" s="36"/>
      <x:c r="F32" s="36"/>
      <x:c r="G32" s="36"/>
      <x:c r="H32" s="36"/>
      <x:c r="I32" s="36"/>
      <x:c r="J32" s="36"/>
      <x:c r="K32" s="36"/>
      <x:c r="L32" s="36"/>
    </x:row>
    <x:row r="33" ht="22" customHeight="1">
      <x:c r="A33" s="36"/>
      <x:c r="B33" s="36"/>
      <x:c r="C33" s="36"/>
      <x:c r="D33" s="36"/>
      <x:c r="E33" s="36"/>
      <x:c r="F33" s="36"/>
      <x:c r="G33" s="36"/>
      <x:c r="H33" s="36"/>
      <x:c r="I33" s="36"/>
      <x:c r="J33" s="36"/>
      <x:c r="K33" s="36"/>
      <x:c r="L33" s="36"/>
    </x:row>
    <x:row r="34" ht="22" customHeight="1">
      <x:c r="A34" s="4"/>
      <x:c r="B34" s="4"/>
      <x:c r="C34" s="4"/>
      <x:c r="D34" s="4"/>
      <x:c r="E34" s="4"/>
      <x:c r="F34" s="4"/>
      <x:c r="G34" s="4"/>
      <x:c r="H34" s="4"/>
      <x:c r="I34" s="4"/>
      <x:c r="J34" s="4"/>
      <x:c r="K34" s="4"/>
      <x:c r="L34" s="4"/>
    </x:row>
    <x:row r="35" ht="22" customHeight="1">
      <x:c r="A35" s="44" t="str">
        <x:v>USE BOUNDARY / Retain separate L/M/H judgements for people, process and technology. The source gives no combined-score formula.</x:v>
      </x:c>
      <x:c r="B35" s="44"/>
      <x:c r="C35" s="44"/>
      <x:c r="D35" s="44"/>
      <x:c r="E35" s="44"/>
      <x:c r="F35" s="44"/>
      <x:c r="G35" s="44"/>
      <x:c r="H35" s="44"/>
      <x:c r="I35" s="44"/>
      <x:c r="J35" s="44"/>
      <x:c r="K35" s="44"/>
      <x:c r="L35" s="44"/>
    </x:row>
    <x:row r="36" ht="22" customHeight="1">
      <x:c r="A36" s="44"/>
      <x:c r="B36" s="44"/>
      <x:c r="C36" s="44"/>
      <x:c r="D36" s="44"/>
      <x:c r="E36" s="44"/>
      <x:c r="F36" s="44"/>
      <x:c r="G36" s="44"/>
      <x:c r="H36" s="44"/>
      <x:c r="I36" s="44"/>
      <x:c r="J36" s="44"/>
      <x:c r="K36" s="44"/>
      <x:c r="L36" s="44"/>
    </x:row>
    <x:row r="37" ht="22" customHeight="1">
      <x:c r="A37" s="4"/>
      <x:c r="B37" s="4"/>
      <x:c r="C37" s="4"/>
      <x:c r="D37" s="4"/>
      <x:c r="E37" s="4"/>
      <x:c r="F37" s="4"/>
      <x:c r="G37" s="4"/>
      <x:c r="H37" s="4"/>
      <x:c r="I37" s="4"/>
      <x:c r="J37" s="4"/>
      <x:c r="K37" s="4"/>
      <x:c r="L37" s="4"/>
    </x:row>
    <x:row r="38" ht="22" customHeight="1">
      <x:c r="A38" s="50" t="str">
        <x:v>GUIDANCE / read before completing the record</x:v>
      </x:c>
      <x:c r="B38" s="50"/>
      <x:c r="C38" s="50"/>
      <x:c r="D38" s="50"/>
      <x:c r="E38" s="50"/>
      <x:c r="F38" s="50"/>
      <x:c r="G38" s="50"/>
      <x:c r="H38" s="50"/>
      <x:c r="I38" s="50"/>
      <x:c r="J38" s="50"/>
      <x:c r="K38" s="50"/>
      <x:c r="L38" s="50"/>
    </x:row>
    <x:row r="39" ht="22" customHeight="1">
      <x:c r="A39" s="53" t="str">
        <x:v>Retain separate L/M/H judgements for people, process and technology. The source gives no combined-score formula.</x:v>
      </x:c>
      <x:c r="B39" s="53"/>
      <x:c r="C39" s="53"/>
      <x:c r="D39" s="53"/>
      <x:c r="E39" s="53"/>
      <x:c r="F39" s="53"/>
      <x:c r="G39" s="53"/>
      <x:c r="H39" s="53"/>
      <x:c r="I39" s="53"/>
      <x:c r="J39" s="53"/>
      <x:c r="K39" s="53"/>
      <x:c r="L39" s="53"/>
    </x:row>
    <x:row r="40" ht="22" customHeight="1">
      <x:c r="A40" s="53"/>
      <x:c r="B40" s="53"/>
      <x:c r="C40" s="53"/>
      <x:c r="D40" s="53"/>
      <x:c r="E40" s="53"/>
      <x:c r="F40" s="53"/>
      <x:c r="G40" s="53"/>
      <x:c r="H40" s="53"/>
      <x:c r="I40" s="53"/>
      <x:c r="J40" s="53"/>
      <x:c r="K40" s="53"/>
      <x:c r="L40" s="53"/>
    </x:row>
    <x:row r="41" ht="22" customHeight="1">
      <x:c r="A41" s="53"/>
      <x:c r="B41" s="53"/>
      <x:c r="C41" s="53"/>
      <x:c r="D41" s="53"/>
      <x:c r="E41" s="53"/>
      <x:c r="F41" s="53"/>
      <x:c r="G41" s="53"/>
      <x:c r="H41" s="53"/>
      <x:c r="I41" s="53"/>
      <x:c r="J41" s="53"/>
      <x:c r="K41" s="53"/>
      <x:c r="L41" s="53"/>
    </x:row>
    <x:row r="42" ht="22" customHeight="1">
      <x:c r="A42" s="53"/>
      <x:c r="B42" s="53"/>
      <x:c r="C42" s="53"/>
      <x:c r="D42" s="53"/>
      <x:c r="E42" s="53"/>
      <x:c r="F42" s="53"/>
      <x:c r="G42" s="53"/>
      <x:c r="H42" s="53"/>
      <x:c r="I42" s="53"/>
      <x:c r="J42" s="53"/>
      <x:c r="K42" s="53"/>
      <x:c r="L42" s="53"/>
    </x:row>
    <x:row r="43" ht="22" customHeight="1">
      <x:c r="A43" s="53"/>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4"/>
      <x:c r="B45" s="4"/>
      <x:c r="C45" s="4"/>
      <x:c r="D45" s="4"/>
      <x:c r="E45" s="4"/>
      <x:c r="F45" s="4"/>
      <x:c r="G45" s="4"/>
      <x:c r="H45" s="4"/>
      <x:c r="I45" s="4"/>
      <x:c r="J45" s="4"/>
      <x:c r="K45" s="4"/>
      <x:c r="L45" s="4"/>
    </x:row>
    <x:row r="46" ht="22" customHeight="1">
      <x:c r="A46" s="60" t="str">
        <x:v>01. Read the linked source method and retain its terminology and context.</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57" t="str">
        <x:v>02. Agree local scope, participants, information handling and decision rights.</x:v>
      </x:c>
      <x:c r="B48" s="57"/>
      <x:c r="C48" s="57"/>
      <x:c r="D48" s="57"/>
      <x:c r="E48" s="57"/>
      <x:c r="F48" s="57"/>
      <x:c r="G48" s="57"/>
      <x:c r="H48" s="57"/>
      <x:c r="I48" s="57"/>
      <x:c r="J48" s="57"/>
      <x:c r="K48" s="57"/>
      <x:c r="L48" s="57"/>
    </x:row>
    <x:row r="49" ht="22" customHeight="1">
      <x:c r="A49" s="57"/>
      <x:c r="B49" s="57"/>
      <x:c r="C49" s="57"/>
      <x:c r="D49" s="57"/>
      <x:c r="E49" s="57"/>
      <x:c r="F49" s="57"/>
      <x:c r="G49" s="57"/>
      <x:c r="H49" s="57"/>
      <x:c r="I49" s="57"/>
      <x:c r="J49" s="57"/>
      <x:c r="K49" s="57"/>
      <x:c r="L49" s="57"/>
    </x:row>
    <x:row r="50" ht="22" customHeight="1">
      <x:c r="A50" s="60" t="str">
        <x:v>03. Complete the working fields with evidence, owners and dates.</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04. Apply only the scoring rules actually specified; document any local addition.</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05. Review the result and connect it to the next workstream or decision.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4"/>
      <x:c r="B56" s="4"/>
      <x:c r="C56" s="4"/>
      <x:c r="D56" s="4"/>
      <x:c r="E56" s="4"/>
      <x:c r="F56" s="4"/>
      <x:c r="G56" s="4"/>
      <x:c r="H56" s="4"/>
      <x:c r="I56" s="4"/>
      <x:c r="J56" s="4"/>
      <x:c r="K56" s="4"/>
      <x:c r="L56" s="4"/>
    </x:row>
    <x:row r="57" ht="22" customHeight="1">
      <x:c r="A57" s="44" t="str">
        <x:v>SOURCE / U01 p. 61; U03</x:v>
      </x:c>
      <x:c r="B57" s="44"/>
      <x:c r="C57" s="44"/>
      <x:c r="D57" s="44"/>
      <x:c r="E57" s="44"/>
      <x:c r="F57" s="44"/>
      <x:c r="G57" s="44"/>
      <x:c r="H57" s="44"/>
      <x:c r="I57" s="44"/>
      <x:c r="J57" s="44"/>
      <x:c r="K57" s="44"/>
      <x:c r="L57" s="44"/>
    </x:row>
    <x:row r="58" ht="22" customHeight="1">
      <x:c r="A58" s="44"/>
      <x:c r="B58" s="44"/>
      <x:c r="C58" s="44"/>
      <x:c r="D58" s="44"/>
      <x:c r="E58" s="44"/>
      <x:c r="F58" s="44"/>
      <x:c r="G58" s="44"/>
      <x:c r="H58" s="44"/>
      <x:c r="I58" s="44"/>
      <x:c r="J58" s="44"/>
      <x:c r="K58" s="44"/>
      <x:c r="L58" s="4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L33"/>
    <x:mergeCell ref="A35:L36"/>
    <x:mergeCell ref="A38:L38"/>
    <x:mergeCell ref="A39:L44"/>
    <x:mergeCell ref="A46:L47"/>
    <x:mergeCell ref="A48:L49"/>
    <x:mergeCell ref="A50:L51"/>
    <x:mergeCell ref="A52:L53"/>
    <x:mergeCell ref="A54:L55"/>
    <x:mergeCell ref="A57:L58"/>
  </x:mergeCells>
  <x:pageMargins left="0.7" right="0.7" top="0.75" bottom="0.75" header="0.3" footer="0.3"/>
</x:worksheet>
</file>

<file path=xl/worksheets/sheet8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H17 | Change-agent coverage and roster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H17</x:v>
      </x:c>
      <x:c r="K5" s="24"/>
      <x:c r="L5" s="24"/>
    </x:row>
    <x:row r="6" ht="22" customHeight="1">
      <x:c r="A6" s="4"/>
      <x:c r="B6" s="4"/>
      <x:c r="C6" s="4"/>
      <x:c r="D6" s="4"/>
      <x:c r="E6" s="4"/>
      <x:c r="F6" s="4"/>
      <x:c r="G6" s="4"/>
      <x:c r="H6" s="4"/>
      <x:c r="I6" s="4"/>
      <x:c r="J6" s="4"/>
      <x:c r="K6" s="4"/>
      <x:c r="L6" s="4"/>
    </x:row>
    <x:row r="7" ht="22" customHeight="1">
      <x:c r="A7" s="30" t="str">
        <x:v>MANUAL GUIDE / 316    FORM / 316</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Agent / role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Function / location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Audience covered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Capacity / support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Leader agreement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Onboarding date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completed local record with source and adaptation boundaries visible.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1:70 ratio in the source is a case planning reference, not a staffing standard. Check actual coverage and usable time.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1:70 ratio in the source is a case planning reference, not a staffing standard. Check actual coverage and usable time.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Read the linked source method and retain its terminology and context.</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Agree local scope, participants, information handling and decision rights.</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Complete the working fields with evidence, owners and dates.</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Apply only the scoring rules actually specified; document any local addition.</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Review the result and connect it to the next workstream or decision.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U01 p. 65; U03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8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H18 | Change network charter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H18</x:v>
      </x:c>
      <x:c r="K5" s="24"/>
      <x:c r="L5" s="24"/>
    </x:row>
    <x:row r="6" ht="22" customHeight="1">
      <x:c r="A6" s="4"/>
      <x:c r="B6" s="4"/>
      <x:c r="C6" s="4"/>
      <x:c r="D6" s="4"/>
      <x:c r="E6" s="4"/>
      <x:c r="F6" s="4"/>
      <x:c r="G6" s="4"/>
      <x:c r="H6" s="4"/>
      <x:c r="I6" s="4"/>
      <x:c r="J6" s="4"/>
      <x:c r="K6" s="4"/>
      <x:c r="L6" s="4"/>
    </x:row>
    <x:row r="7" ht="22" customHeight="1">
      <x:c r="A7" s="30" t="str">
        <x:v>MANUAL GUIDE / 320    FORM / 320</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Purpose and boundaries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Membership and coverage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Roles, meetings and reporting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Questions, escalation and response owner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Sponsor agreement and next review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6" t="str">
        <x:v>COMPLETION CHECK / A completed local record with source and adaptation boundaries visible.</x:v>
      </x:c>
      <x:c r="B32" s="36"/>
      <x:c r="C32" s="36"/>
      <x:c r="D32" s="36"/>
      <x:c r="E32" s="36"/>
      <x:c r="F32" s="36"/>
      <x:c r="G32" s="36"/>
      <x:c r="H32" s="36"/>
      <x:c r="I32" s="36"/>
      <x:c r="J32" s="36"/>
      <x:c r="K32" s="36"/>
      <x:c r="L32" s="36"/>
    </x:row>
    <x:row r="33" ht="22" customHeight="1">
      <x:c r="A33" s="36"/>
      <x:c r="B33" s="36"/>
      <x:c r="C33" s="36"/>
      <x:c r="D33" s="36"/>
      <x:c r="E33" s="36"/>
      <x:c r="F33" s="36"/>
      <x:c r="G33" s="36"/>
      <x:c r="H33" s="36"/>
      <x:c r="I33" s="36"/>
      <x:c r="J33" s="36"/>
      <x:c r="K33" s="36"/>
      <x:c r="L33" s="36"/>
    </x:row>
    <x:row r="34" ht="22" customHeight="1">
      <x:c r="A34" s="4"/>
      <x:c r="B34" s="4"/>
      <x:c r="C34" s="4"/>
      <x:c r="D34" s="4"/>
      <x:c r="E34" s="4"/>
      <x:c r="F34" s="4"/>
      <x:c r="G34" s="4"/>
      <x:c r="H34" s="4"/>
      <x:c r="I34" s="4"/>
      <x:c r="J34" s="4"/>
      <x:c r="K34" s="4"/>
      <x:c r="L34" s="4"/>
    </x:row>
    <x:row r="35" ht="22" customHeight="1">
      <x:c r="A35" s="44" t="str">
        <x:v>USE BOUNDARY / State what agents can answer, what they must escalate and how protected time is provided.</x:v>
      </x:c>
      <x:c r="B35" s="44"/>
      <x:c r="C35" s="44"/>
      <x:c r="D35" s="44"/>
      <x:c r="E35" s="44"/>
      <x:c r="F35" s="44"/>
      <x:c r="G35" s="44"/>
      <x:c r="H35" s="44"/>
      <x:c r="I35" s="44"/>
      <x:c r="J35" s="44"/>
      <x:c r="K35" s="44"/>
      <x:c r="L35" s="44"/>
    </x:row>
    <x:row r="36" ht="22" customHeight="1">
      <x:c r="A36" s="44"/>
      <x:c r="B36" s="44"/>
      <x:c r="C36" s="44"/>
      <x:c r="D36" s="44"/>
      <x:c r="E36" s="44"/>
      <x:c r="F36" s="44"/>
      <x:c r="G36" s="44"/>
      <x:c r="H36" s="44"/>
      <x:c r="I36" s="44"/>
      <x:c r="J36" s="44"/>
      <x:c r="K36" s="44"/>
      <x:c r="L36" s="44"/>
    </x:row>
    <x:row r="37" ht="22" customHeight="1">
      <x:c r="A37" s="4"/>
      <x:c r="B37" s="4"/>
      <x:c r="C37" s="4"/>
      <x:c r="D37" s="4"/>
      <x:c r="E37" s="4"/>
      <x:c r="F37" s="4"/>
      <x:c r="G37" s="4"/>
      <x:c r="H37" s="4"/>
      <x:c r="I37" s="4"/>
      <x:c r="J37" s="4"/>
      <x:c r="K37" s="4"/>
      <x:c r="L37" s="4"/>
    </x:row>
    <x:row r="38" ht="22" customHeight="1">
      <x:c r="A38" s="50" t="str">
        <x:v>GUIDANCE / read before completing the record</x:v>
      </x:c>
      <x:c r="B38" s="50"/>
      <x:c r="C38" s="50"/>
      <x:c r="D38" s="50"/>
      <x:c r="E38" s="50"/>
      <x:c r="F38" s="50"/>
      <x:c r="G38" s="50"/>
      <x:c r="H38" s="50"/>
      <x:c r="I38" s="50"/>
      <x:c r="J38" s="50"/>
      <x:c r="K38" s="50"/>
      <x:c r="L38" s="50"/>
    </x:row>
    <x:row r="39" ht="22" customHeight="1">
      <x:c r="A39" s="53" t="str">
        <x:v>State what agents can answer, what they must escalate and how protected time is provided.</x:v>
      </x:c>
      <x:c r="B39" s="53"/>
      <x:c r="C39" s="53"/>
      <x:c r="D39" s="53"/>
      <x:c r="E39" s="53"/>
      <x:c r="F39" s="53"/>
      <x:c r="G39" s="53"/>
      <x:c r="H39" s="53"/>
      <x:c r="I39" s="53"/>
      <x:c r="J39" s="53"/>
      <x:c r="K39" s="53"/>
      <x:c r="L39" s="53"/>
    </x:row>
    <x:row r="40" ht="22" customHeight="1">
      <x:c r="A40" s="53"/>
      <x:c r="B40" s="53"/>
      <x:c r="C40" s="53"/>
      <x:c r="D40" s="53"/>
      <x:c r="E40" s="53"/>
      <x:c r="F40" s="53"/>
      <x:c r="G40" s="53"/>
      <x:c r="H40" s="53"/>
      <x:c r="I40" s="53"/>
      <x:c r="J40" s="53"/>
      <x:c r="K40" s="53"/>
      <x:c r="L40" s="53"/>
    </x:row>
    <x:row r="41" ht="22" customHeight="1">
      <x:c r="A41" s="53"/>
      <x:c r="B41" s="53"/>
      <x:c r="C41" s="53"/>
      <x:c r="D41" s="53"/>
      <x:c r="E41" s="53"/>
      <x:c r="F41" s="53"/>
      <x:c r="G41" s="53"/>
      <x:c r="H41" s="53"/>
      <x:c r="I41" s="53"/>
      <x:c r="J41" s="53"/>
      <x:c r="K41" s="53"/>
      <x:c r="L41" s="53"/>
    </x:row>
    <x:row r="42" ht="22" customHeight="1">
      <x:c r="A42" s="53"/>
      <x:c r="B42" s="53"/>
      <x:c r="C42" s="53"/>
      <x:c r="D42" s="53"/>
      <x:c r="E42" s="53"/>
      <x:c r="F42" s="53"/>
      <x:c r="G42" s="53"/>
      <x:c r="H42" s="53"/>
      <x:c r="I42" s="53"/>
      <x:c r="J42" s="53"/>
      <x:c r="K42" s="53"/>
      <x:c r="L42" s="53"/>
    </x:row>
    <x:row r="43" ht="22" customHeight="1">
      <x:c r="A43" s="53"/>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4"/>
      <x:c r="B45" s="4"/>
      <x:c r="C45" s="4"/>
      <x:c r="D45" s="4"/>
      <x:c r="E45" s="4"/>
      <x:c r="F45" s="4"/>
      <x:c r="G45" s="4"/>
      <x:c r="H45" s="4"/>
      <x:c r="I45" s="4"/>
      <x:c r="J45" s="4"/>
      <x:c r="K45" s="4"/>
      <x:c r="L45" s="4"/>
    </x:row>
    <x:row r="46" ht="22" customHeight="1">
      <x:c r="A46" s="60" t="str">
        <x:v>01. Read the linked source method and retain its terminology and context.</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57" t="str">
        <x:v>02. Agree local scope, participants, information handling and decision rights.</x:v>
      </x:c>
      <x:c r="B48" s="57"/>
      <x:c r="C48" s="57"/>
      <x:c r="D48" s="57"/>
      <x:c r="E48" s="57"/>
      <x:c r="F48" s="57"/>
      <x:c r="G48" s="57"/>
      <x:c r="H48" s="57"/>
      <x:c r="I48" s="57"/>
      <x:c r="J48" s="57"/>
      <x:c r="K48" s="57"/>
      <x:c r="L48" s="57"/>
    </x:row>
    <x:row r="49" ht="22" customHeight="1">
      <x:c r="A49" s="57"/>
      <x:c r="B49" s="57"/>
      <x:c r="C49" s="57"/>
      <x:c r="D49" s="57"/>
      <x:c r="E49" s="57"/>
      <x:c r="F49" s="57"/>
      <x:c r="G49" s="57"/>
      <x:c r="H49" s="57"/>
      <x:c r="I49" s="57"/>
      <x:c r="J49" s="57"/>
      <x:c r="K49" s="57"/>
      <x:c r="L49" s="57"/>
    </x:row>
    <x:row r="50" ht="22" customHeight="1">
      <x:c r="A50" s="60" t="str">
        <x:v>03. Complete the working fields with evidence, owners and dates.</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04. Apply only the scoring rules actually specified; document any local addition.</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05. Review the result and connect it to the next workstream or decision.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4"/>
      <x:c r="B56" s="4"/>
      <x:c r="C56" s="4"/>
      <x:c r="D56" s="4"/>
      <x:c r="E56" s="4"/>
      <x:c r="F56" s="4"/>
      <x:c r="G56" s="4"/>
      <x:c r="H56" s="4"/>
      <x:c r="I56" s="4"/>
      <x:c r="J56" s="4"/>
      <x:c r="K56" s="4"/>
      <x:c r="L56" s="4"/>
    </x:row>
    <x:row r="57" ht="22" customHeight="1">
      <x:c r="A57" s="44" t="str">
        <x:v>SOURCE / U01 p. 69; U03</x:v>
      </x:c>
      <x:c r="B57" s="44"/>
      <x:c r="C57" s="44"/>
      <x:c r="D57" s="44"/>
      <x:c r="E57" s="44"/>
      <x:c r="F57" s="44"/>
      <x:c r="G57" s="44"/>
      <x:c r="H57" s="44"/>
      <x:c r="I57" s="44"/>
      <x:c r="J57" s="44"/>
      <x:c r="K57" s="44"/>
      <x:c r="L57" s="44"/>
    </x:row>
    <x:row r="58" ht="22" customHeight="1">
      <x:c r="A58" s="44"/>
      <x:c r="B58" s="44"/>
      <x:c r="C58" s="44"/>
      <x:c r="D58" s="44"/>
      <x:c r="E58" s="44"/>
      <x:c r="F58" s="44"/>
      <x:c r="G58" s="44"/>
      <x:c r="H58" s="44"/>
      <x:c r="I58" s="44"/>
      <x:c r="J58" s="44"/>
      <x:c r="K58" s="44"/>
      <x:c r="L58" s="4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L33"/>
    <x:mergeCell ref="A35:L36"/>
    <x:mergeCell ref="A38:L38"/>
    <x:mergeCell ref="A39:L44"/>
    <x:mergeCell ref="A46:L47"/>
    <x:mergeCell ref="A48:L49"/>
    <x:mergeCell ref="A50:L51"/>
    <x:mergeCell ref="A52:L53"/>
    <x:mergeCell ref="A54:L55"/>
    <x:mergeCell ref="A57:L58"/>
  </x:mergeCells>
  <x:pageMargins left="0.7" right="0.7" top="0.75" bottom="0.75" header="0.3" footer="0.3"/>
</x:worksheet>
</file>

<file path=xl/worksheets/sheet9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H19 | Network feedback and escalation log</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H19</x:v>
      </x:c>
      <x:c r="K5" s="24"/>
      <x:c r="L5" s="24"/>
    </x:row>
    <x:row r="6" ht="22" customHeight="1">
      <x:c r="A6" s="4"/>
      <x:c r="B6" s="4"/>
      <x:c r="C6" s="4"/>
      <x:c r="D6" s="4"/>
      <x:c r="E6" s="4"/>
      <x:c r="F6" s="4"/>
      <x:c r="G6" s="4"/>
      <x:c r="H6" s="4"/>
      <x:c r="I6" s="4"/>
      <x:c r="J6" s="4"/>
      <x:c r="K6" s="4"/>
      <x:c r="L6" s="4"/>
    </x:row>
    <x:row r="7" ht="22" customHeight="1">
      <x:c r="A7" s="30" t="str">
        <x:v>MANUAL GUIDE / 324    FORM / 324</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Group / location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Feedback or issue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Impact / evidence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Action / escalation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Owner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Due / review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completed local record with source and adaptation boundaries visible.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Keep sensitive individual cases out of a general network log and close the feedback loop.</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Keep sensitive individual cases out of a general network log and close the feedback loop.</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Read the linked source method and retain its terminology and context.</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Agree local scope, participants, information handling and decision rights.</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Complete the working fields with evidence, owners and dates.</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Apply only the scoring rules actually specified; document any local addition.</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Review the result and connect it to the next workstream or decision.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U01 p. 73; U03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9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H20 | Training Needs Analysis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H20</x:v>
      </x:c>
      <x:c r="K5" s="24"/>
      <x:c r="L5" s="24"/>
    </x:row>
    <x:row r="6" ht="22" customHeight="1">
      <x:c r="A6" s="4"/>
      <x:c r="B6" s="4"/>
      <x:c r="C6" s="4"/>
      <x:c r="D6" s="4"/>
      <x:c r="E6" s="4"/>
      <x:c r="F6" s="4"/>
      <x:c r="G6" s="4"/>
      <x:c r="H6" s="4"/>
      <x:c r="I6" s="4"/>
      <x:c r="J6" s="4"/>
      <x:c r="K6" s="4"/>
      <x:c r="L6" s="4"/>
    </x:row>
    <x:row r="7" ht="22" customHeight="1">
      <x:c r="A7" s="30" t="str">
        <x:v>MANUAL GUIDE / 327    FORM / 327</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Stakeholder group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Suggested learning areas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Training intervention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Owner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Date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Status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Format
Complete using the source method and authorised local evidence.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6" t="str">
        <x:v>COMPLETION CHECK / A completed local record with source and adaptation boundaries visible.</x:v>
      </x:c>
      <x:c r="B40" s="36"/>
      <x:c r="C40" s="36"/>
      <x:c r="D40" s="36"/>
      <x:c r="E40" s="36"/>
      <x:c r="F40" s="36"/>
      <x:c r="G40" s="36"/>
      <x:c r="H40" s="36"/>
      <x:c r="I40" s="36"/>
      <x:c r="J40" s="36"/>
      <x:c r="K40" s="36"/>
      <x:c r="L40" s="36"/>
    </x:row>
    <x:row r="41" ht="22" customHeight="1">
      <x:c r="A41" s="36"/>
      <x:c r="B41" s="36"/>
      <x:c r="C41" s="36"/>
      <x:c r="D41" s="36"/>
      <x:c r="E41" s="36"/>
      <x:c r="F41" s="36"/>
      <x:c r="G41" s="36"/>
      <x:c r="H41" s="36"/>
      <x:c r="I41" s="36"/>
      <x:c r="J41" s="36"/>
      <x:c r="K41" s="36"/>
      <x:c r="L41" s="36"/>
    </x:row>
    <x:row r="42" ht="22" customHeight="1">
      <x:c r="A42" s="4"/>
      <x:c r="B42" s="4"/>
      <x:c r="C42" s="4"/>
      <x:c r="D42" s="4"/>
      <x:c r="E42" s="4"/>
      <x:c r="F42" s="4"/>
      <x:c r="G42" s="4"/>
      <x:c r="H42" s="4"/>
      <x:c r="I42" s="4"/>
      <x:c r="J42" s="4"/>
      <x:c r="K42" s="4"/>
      <x:c r="L42" s="4"/>
    </x:row>
    <x:row r="43" ht="22" customHeight="1">
      <x:c r="A43" s="44" t="str">
        <x:v>USE BOUNDARY / Identify changed tasks and actual learning needs; distinguish knowledge from demonstrated ability.</x:v>
      </x:c>
      <x:c r="B43" s="44"/>
      <x:c r="C43" s="44"/>
      <x:c r="D43" s="44"/>
      <x:c r="E43" s="44"/>
      <x:c r="F43" s="44"/>
      <x:c r="G43" s="44"/>
      <x:c r="H43" s="44"/>
      <x:c r="I43" s="44"/>
      <x:c r="J43" s="44"/>
      <x:c r="K43" s="44"/>
      <x:c r="L43" s="44"/>
    </x:row>
    <x:row r="44" ht="22" customHeight="1">
      <x:c r="A44" s="44"/>
      <x:c r="B44" s="44"/>
      <x:c r="C44" s="44"/>
      <x:c r="D44" s="44"/>
      <x:c r="E44" s="44"/>
      <x:c r="F44" s="44"/>
      <x:c r="G44" s="44"/>
      <x:c r="H44" s="44"/>
      <x:c r="I44" s="44"/>
      <x:c r="J44" s="44"/>
      <x:c r="K44" s="44"/>
      <x:c r="L44" s="44"/>
    </x:row>
    <x:row r="45" ht="22" customHeight="1">
      <x:c r="A45" s="4"/>
      <x:c r="B45" s="4"/>
      <x:c r="C45" s="4"/>
      <x:c r="D45" s="4"/>
      <x:c r="E45" s="4"/>
      <x:c r="F45" s="4"/>
      <x:c r="G45" s="4"/>
      <x:c r="H45" s="4"/>
      <x:c r="I45" s="4"/>
      <x:c r="J45" s="4"/>
      <x:c r="K45" s="4"/>
      <x:c r="L45" s="4"/>
    </x:row>
    <x:row r="46" ht="22" customHeight="1">
      <x:c r="A46" s="50" t="str">
        <x:v>GUIDANCE / read before completing the record</x:v>
      </x:c>
      <x:c r="B46" s="50"/>
      <x:c r="C46" s="50"/>
      <x:c r="D46" s="50"/>
      <x:c r="E46" s="50"/>
      <x:c r="F46" s="50"/>
      <x:c r="G46" s="50"/>
      <x:c r="H46" s="50"/>
      <x:c r="I46" s="50"/>
      <x:c r="J46" s="50"/>
      <x:c r="K46" s="50"/>
      <x:c r="L46" s="50"/>
    </x:row>
    <x:row r="47" ht="22" customHeight="1">
      <x:c r="A47" s="53" t="str">
        <x:v>Identify changed tasks and actual learning needs; distinguish knowledge from demonstrated ability.</x:v>
      </x:c>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53"/>
      <x:c r="B49" s="53"/>
      <x:c r="C49" s="53"/>
      <x:c r="D49" s="53"/>
      <x:c r="E49" s="53"/>
      <x:c r="F49" s="53"/>
      <x:c r="G49" s="53"/>
      <x:c r="H49" s="53"/>
      <x:c r="I49" s="53"/>
      <x:c r="J49" s="53"/>
      <x:c r="K49" s="53"/>
      <x:c r="L49" s="53"/>
    </x:row>
    <x:row r="50" ht="22" customHeight="1">
      <x:c r="A50" s="53"/>
      <x:c r="B50" s="53"/>
      <x:c r="C50" s="53"/>
      <x:c r="D50" s="53"/>
      <x:c r="E50" s="53"/>
      <x:c r="F50" s="53"/>
      <x:c r="G50" s="53"/>
      <x:c r="H50" s="53"/>
      <x:c r="I50" s="53"/>
      <x:c r="J50" s="53"/>
      <x:c r="K50" s="53"/>
      <x:c r="L50" s="53"/>
    </x:row>
    <x:row r="51" ht="22" customHeight="1">
      <x:c r="A51" s="53"/>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4"/>
      <x:c r="B53" s="4"/>
      <x:c r="C53" s="4"/>
      <x:c r="D53" s="4"/>
      <x:c r="E53" s="4"/>
      <x:c r="F53" s="4"/>
      <x:c r="G53" s="4"/>
      <x:c r="H53" s="4"/>
      <x:c r="I53" s="4"/>
      <x:c r="J53" s="4"/>
      <x:c r="K53" s="4"/>
      <x:c r="L53" s="4"/>
    </x:row>
    <x:row r="54" ht="22" customHeight="1">
      <x:c r="A54" s="60" t="str">
        <x:v>01. Read the linked source method and retain its terminology and context.</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02. Agree local scope, participants, information handling and decision rights.</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03. Complete the working fields with evidence, owners and dates.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04. Apply only the scoring rules actually specified; document any local addition.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05. Review the result and connect it to the next workstream or decision.</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4"/>
      <x:c r="B64" s="4"/>
      <x:c r="C64" s="4"/>
      <x:c r="D64" s="4"/>
      <x:c r="E64" s="4"/>
      <x:c r="F64" s="4"/>
      <x:c r="G64" s="4"/>
      <x:c r="H64" s="4"/>
      <x:c r="I64" s="4"/>
      <x:c r="J64" s="4"/>
      <x:c r="K64" s="4"/>
      <x:c r="L64" s="4"/>
    </x:row>
    <x:row r="65" ht="22" customHeight="1">
      <x:c r="A65" s="44" t="str">
        <x:v>SOURCE / U01 p. 76; U03</x:v>
      </x:c>
      <x:c r="B65" s="44"/>
      <x:c r="C65" s="44"/>
      <x:c r="D65" s="44"/>
      <x:c r="E65" s="44"/>
      <x:c r="F65" s="44"/>
      <x:c r="G65" s="44"/>
      <x:c r="H65" s="44"/>
      <x:c r="I65" s="44"/>
      <x:c r="J65" s="44"/>
      <x:c r="K65" s="44"/>
      <x:c r="L65" s="44"/>
    </x:row>
    <x:row r="66" ht="22" customHeight="1">
      <x:c r="A66" s="44"/>
      <x:c r="B66" s="44"/>
      <x:c r="C66" s="44"/>
      <x:c r="D66" s="44"/>
      <x:c r="E66" s="44"/>
      <x:c r="F66" s="44"/>
      <x:c r="G66" s="44"/>
      <x:c r="H66" s="44"/>
      <x:c r="I66" s="44"/>
      <x:c r="J66" s="44"/>
      <x:c r="K66" s="44"/>
      <x:c r="L66" s="4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L41"/>
    <x:mergeCell ref="A43:L44"/>
    <x:mergeCell ref="A46:L46"/>
    <x:mergeCell ref="A47:L52"/>
    <x:mergeCell ref="A54:L55"/>
    <x:mergeCell ref="A56:L57"/>
    <x:mergeCell ref="A58:L59"/>
    <x:mergeCell ref="A60:L61"/>
    <x:mergeCell ref="A62:L63"/>
    <x:mergeCell ref="A65:L66"/>
  </x:mergeCells>
  <x:pageMargins left="0.7" right="0.7" top="0.75" bottom="0.75" header="0.3" footer="0.3"/>
</x:worksheet>
</file>

<file path=xl/worksheets/sheet9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H21 | Training delivery plan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H21</x:v>
      </x:c>
      <x:c r="K5" s="24"/>
      <x:c r="L5" s="24"/>
    </x:row>
    <x:row r="6" ht="22" customHeight="1">
      <x:c r="A6" s="4"/>
      <x:c r="B6" s="4"/>
      <x:c r="C6" s="4"/>
      <x:c r="D6" s="4"/>
      <x:c r="E6" s="4"/>
      <x:c r="F6" s="4"/>
      <x:c r="G6" s="4"/>
      <x:c r="H6" s="4"/>
      <x:c r="I6" s="4"/>
      <x:c r="J6" s="4"/>
      <x:c r="K6" s="4"/>
      <x:c r="L6" s="4"/>
    </x:row>
    <x:row r="7" ht="22" customHeight="1">
      <x:c r="A7" s="30" t="str">
        <x:v>MANUAL GUIDE / 328    FORM / 328</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Trainer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Course / workshop / training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Course content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Stakeholder group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Training date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Channel / method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Existing material
Complete using the source method and authorised local evidence.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Priority H/M/L
Complete using the source method and authorised local evidence.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completed local record with source and adaptation boundaries visible.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Source methods include virtual, instructor-led, online and on the job. Use the method that supports the task and audience.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Source methods include virtual, instructor-led, online and on the job. Use the method that supports the task and audience.</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Read the linked source method and retain its terminology and context.</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Agree local scope, participants, information handling and decision rights.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Complete the working fields with evidence, owners and dates.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Apply only the scoring rules actually specified; document any local addition.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the result and connect it to the next workstream or decision.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p. 77; U03</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9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H22 | Learning aid / quick-reference template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H22</x:v>
      </x:c>
      <x:c r="K5" s="24"/>
      <x:c r="L5" s="24"/>
    </x:row>
    <x:row r="6" ht="22" customHeight="1">
      <x:c r="A6" s="4"/>
      <x:c r="B6" s="4"/>
      <x:c r="C6" s="4"/>
      <x:c r="D6" s="4"/>
      <x:c r="E6" s="4"/>
      <x:c r="F6" s="4"/>
      <x:c r="G6" s="4"/>
      <x:c r="H6" s="4"/>
      <x:c r="I6" s="4"/>
      <x:c r="J6" s="4"/>
      <x:c r="K6" s="4"/>
      <x:c r="L6" s="4"/>
    </x:row>
    <x:row r="7" ht="22" customHeight="1">
      <x:c r="A7" s="30" t="str">
        <x:v>MANUAL GUIDE / 330    FORM / 330</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Task or situation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Owner / version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Steps to follow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Common questions and answers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Where to obtain help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6" t="str">
        <x:v>COMPLETION CHECK / A completed local record with source and adaptation boundaries visible.</x:v>
      </x:c>
      <x:c r="B32" s="36"/>
      <x:c r="C32" s="36"/>
      <x:c r="D32" s="36"/>
      <x:c r="E32" s="36"/>
      <x:c r="F32" s="36"/>
      <x:c r="G32" s="36"/>
      <x:c r="H32" s="36"/>
      <x:c r="I32" s="36"/>
      <x:c r="J32" s="36"/>
      <x:c r="K32" s="36"/>
      <x:c r="L32" s="36"/>
    </x:row>
    <x:row r="33" ht="22" customHeight="1">
      <x:c r="A33" s="36"/>
      <x:c r="B33" s="36"/>
      <x:c r="C33" s="36"/>
      <x:c r="D33" s="36"/>
      <x:c r="E33" s="36"/>
      <x:c r="F33" s="36"/>
      <x:c r="G33" s="36"/>
      <x:c r="H33" s="36"/>
      <x:c r="I33" s="36"/>
      <x:c r="J33" s="36"/>
      <x:c r="K33" s="36"/>
      <x:c r="L33" s="36"/>
    </x:row>
    <x:row r="34" ht="22" customHeight="1">
      <x:c r="A34" s="4"/>
      <x:c r="B34" s="4"/>
      <x:c r="C34" s="4"/>
      <x:c r="D34" s="4"/>
      <x:c r="E34" s="4"/>
      <x:c r="F34" s="4"/>
      <x:c r="G34" s="4"/>
      <x:c r="H34" s="4"/>
      <x:c r="I34" s="4"/>
      <x:c r="J34" s="4"/>
      <x:c r="K34" s="4"/>
      <x:c r="L34" s="4"/>
    </x:row>
    <x:row r="35" ht="22" customHeight="1">
      <x:c r="A35" s="44" t="str">
        <x:v>USE BOUNDARY / Keep the aid task-specific, current and consistent with the approved operating design.</x:v>
      </x:c>
      <x:c r="B35" s="44"/>
      <x:c r="C35" s="44"/>
      <x:c r="D35" s="44"/>
      <x:c r="E35" s="44"/>
      <x:c r="F35" s="44"/>
      <x:c r="G35" s="44"/>
      <x:c r="H35" s="44"/>
      <x:c r="I35" s="44"/>
      <x:c r="J35" s="44"/>
      <x:c r="K35" s="44"/>
      <x:c r="L35" s="44"/>
    </x:row>
    <x:row r="36" ht="22" customHeight="1">
      <x:c r="A36" s="44"/>
      <x:c r="B36" s="44"/>
      <x:c r="C36" s="44"/>
      <x:c r="D36" s="44"/>
      <x:c r="E36" s="44"/>
      <x:c r="F36" s="44"/>
      <x:c r="G36" s="44"/>
      <x:c r="H36" s="44"/>
      <x:c r="I36" s="44"/>
      <x:c r="J36" s="44"/>
      <x:c r="K36" s="44"/>
      <x:c r="L36" s="44"/>
    </x:row>
    <x:row r="37" ht="22" customHeight="1">
      <x:c r="A37" s="4"/>
      <x:c r="B37" s="4"/>
      <x:c r="C37" s="4"/>
      <x:c r="D37" s="4"/>
      <x:c r="E37" s="4"/>
      <x:c r="F37" s="4"/>
      <x:c r="G37" s="4"/>
      <x:c r="H37" s="4"/>
      <x:c r="I37" s="4"/>
      <x:c r="J37" s="4"/>
      <x:c r="K37" s="4"/>
      <x:c r="L37" s="4"/>
    </x:row>
    <x:row r="38" ht="22" customHeight="1">
      <x:c r="A38" s="50" t="str">
        <x:v>GUIDANCE / read before completing the record</x:v>
      </x:c>
      <x:c r="B38" s="50"/>
      <x:c r="C38" s="50"/>
      <x:c r="D38" s="50"/>
      <x:c r="E38" s="50"/>
      <x:c r="F38" s="50"/>
      <x:c r="G38" s="50"/>
      <x:c r="H38" s="50"/>
      <x:c r="I38" s="50"/>
      <x:c r="J38" s="50"/>
      <x:c r="K38" s="50"/>
      <x:c r="L38" s="50"/>
    </x:row>
    <x:row r="39" ht="22" customHeight="1">
      <x:c r="A39" s="53" t="str">
        <x:v>Keep the aid task-specific, current and consistent with the approved operating design.</x:v>
      </x:c>
      <x:c r="B39" s="53"/>
      <x:c r="C39" s="53"/>
      <x:c r="D39" s="53"/>
      <x:c r="E39" s="53"/>
      <x:c r="F39" s="53"/>
      <x:c r="G39" s="53"/>
      <x:c r="H39" s="53"/>
      <x:c r="I39" s="53"/>
      <x:c r="J39" s="53"/>
      <x:c r="K39" s="53"/>
      <x:c r="L39" s="53"/>
    </x:row>
    <x:row r="40" ht="22" customHeight="1">
      <x:c r="A40" s="53"/>
      <x:c r="B40" s="53"/>
      <x:c r="C40" s="53"/>
      <x:c r="D40" s="53"/>
      <x:c r="E40" s="53"/>
      <x:c r="F40" s="53"/>
      <x:c r="G40" s="53"/>
      <x:c r="H40" s="53"/>
      <x:c r="I40" s="53"/>
      <x:c r="J40" s="53"/>
      <x:c r="K40" s="53"/>
      <x:c r="L40" s="53"/>
    </x:row>
    <x:row r="41" ht="22" customHeight="1">
      <x:c r="A41" s="53"/>
      <x:c r="B41" s="53"/>
      <x:c r="C41" s="53"/>
      <x:c r="D41" s="53"/>
      <x:c r="E41" s="53"/>
      <x:c r="F41" s="53"/>
      <x:c r="G41" s="53"/>
      <x:c r="H41" s="53"/>
      <x:c r="I41" s="53"/>
      <x:c r="J41" s="53"/>
      <x:c r="K41" s="53"/>
      <x:c r="L41" s="53"/>
    </x:row>
    <x:row r="42" ht="22" customHeight="1">
      <x:c r="A42" s="53"/>
      <x:c r="B42" s="53"/>
      <x:c r="C42" s="53"/>
      <x:c r="D42" s="53"/>
      <x:c r="E42" s="53"/>
      <x:c r="F42" s="53"/>
      <x:c r="G42" s="53"/>
      <x:c r="H42" s="53"/>
      <x:c r="I42" s="53"/>
      <x:c r="J42" s="53"/>
      <x:c r="K42" s="53"/>
      <x:c r="L42" s="53"/>
    </x:row>
    <x:row r="43" ht="22" customHeight="1">
      <x:c r="A43" s="53"/>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4"/>
      <x:c r="B45" s="4"/>
      <x:c r="C45" s="4"/>
      <x:c r="D45" s="4"/>
      <x:c r="E45" s="4"/>
      <x:c r="F45" s="4"/>
      <x:c r="G45" s="4"/>
      <x:c r="H45" s="4"/>
      <x:c r="I45" s="4"/>
      <x:c r="J45" s="4"/>
      <x:c r="K45" s="4"/>
      <x:c r="L45" s="4"/>
    </x:row>
    <x:row r="46" ht="22" customHeight="1">
      <x:c r="A46" s="60" t="str">
        <x:v>01. Read the linked source method and retain its terminology and context.</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57" t="str">
        <x:v>02. Agree local scope, participants, information handling and decision rights.</x:v>
      </x:c>
      <x:c r="B48" s="57"/>
      <x:c r="C48" s="57"/>
      <x:c r="D48" s="57"/>
      <x:c r="E48" s="57"/>
      <x:c r="F48" s="57"/>
      <x:c r="G48" s="57"/>
      <x:c r="H48" s="57"/>
      <x:c r="I48" s="57"/>
      <x:c r="J48" s="57"/>
      <x:c r="K48" s="57"/>
      <x:c r="L48" s="57"/>
    </x:row>
    <x:row r="49" ht="22" customHeight="1">
      <x:c r="A49" s="57"/>
      <x:c r="B49" s="57"/>
      <x:c r="C49" s="57"/>
      <x:c r="D49" s="57"/>
      <x:c r="E49" s="57"/>
      <x:c r="F49" s="57"/>
      <x:c r="G49" s="57"/>
      <x:c r="H49" s="57"/>
      <x:c r="I49" s="57"/>
      <x:c r="J49" s="57"/>
      <x:c r="K49" s="57"/>
      <x:c r="L49" s="57"/>
    </x:row>
    <x:row r="50" ht="22" customHeight="1">
      <x:c r="A50" s="60" t="str">
        <x:v>03. Complete the working fields with evidence, owners and dates.</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04. Apply only the scoring rules actually specified; document any local addition.</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05. Review the result and connect it to the next workstream or decision.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4"/>
      <x:c r="B56" s="4"/>
      <x:c r="C56" s="4"/>
      <x:c r="D56" s="4"/>
      <x:c r="E56" s="4"/>
      <x:c r="F56" s="4"/>
      <x:c r="G56" s="4"/>
      <x:c r="H56" s="4"/>
      <x:c r="I56" s="4"/>
      <x:c r="J56" s="4"/>
      <x:c r="K56" s="4"/>
      <x:c r="L56" s="4"/>
    </x:row>
    <x:row r="57" ht="22" customHeight="1">
      <x:c r="A57" s="44" t="str">
        <x:v>SOURCE / U01 p. 79; U03</x:v>
      </x:c>
      <x:c r="B57" s="44"/>
      <x:c r="C57" s="44"/>
      <x:c r="D57" s="44"/>
      <x:c r="E57" s="44"/>
      <x:c r="F57" s="44"/>
      <x:c r="G57" s="44"/>
      <x:c r="H57" s="44"/>
      <x:c r="I57" s="44"/>
      <x:c r="J57" s="44"/>
      <x:c r="K57" s="44"/>
      <x:c r="L57" s="44"/>
    </x:row>
    <x:row r="58" ht="22" customHeight="1">
      <x:c r="A58" s="44"/>
      <x:c r="B58" s="44"/>
      <x:c r="C58" s="44"/>
      <x:c r="D58" s="44"/>
      <x:c r="E58" s="44"/>
      <x:c r="F58" s="44"/>
      <x:c r="G58" s="44"/>
      <x:c r="H58" s="44"/>
      <x:c r="I58" s="44"/>
      <x:c r="J58" s="44"/>
      <x:c r="K58" s="44"/>
      <x:c r="L58" s="4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L33"/>
    <x:mergeCell ref="A35:L36"/>
    <x:mergeCell ref="A38:L38"/>
    <x:mergeCell ref="A39:L44"/>
    <x:mergeCell ref="A46:L47"/>
    <x:mergeCell ref="A48:L49"/>
    <x:mergeCell ref="A50:L51"/>
    <x:mergeCell ref="A52:L53"/>
    <x:mergeCell ref="A54:L55"/>
    <x:mergeCell ref="A57:L58"/>
  </x:mergeCells>
  <x:pageMargins left="0.7" right="0.7" top="0.75" bottom="0.75" header="0.3" footer="0.3"/>
</x:worksheet>
</file>

<file path=xl/worksheets/sheet9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32" hidden="0" customWidth="1"/>
    <x:col min="3" max="3" width="90" hidden="0" customWidth="1"/>
    <x:col min="4" max="4" width="18" hidden="0" customWidth="1"/>
    <x:col min="5" max="5" width="50"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H23 | Training evaluation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H23</x:v>
      </x:c>
      <x:c r="K5" s="24"/>
      <x:c r="L5" s="24"/>
    </x:row>
    <x:row r="6" ht="22" customHeight="1">
      <x:c r="A6" s="4"/>
      <x:c r="B6" s="4"/>
      <x:c r="C6" s="4"/>
      <x:c r="D6" s="4"/>
      <x:c r="E6" s="4"/>
      <x:c r="F6" s="4"/>
      <x:c r="G6" s="4"/>
      <x:c r="H6" s="4"/>
      <x:c r="I6" s="4"/>
      <x:c r="J6" s="4"/>
      <x:c r="K6" s="4"/>
      <x:c r="L6" s="4"/>
    </x:row>
    <x:row r="7" ht="22" customHeight="1">
      <x:c r="A7" s="30" t="str">
        <x:v>MANUAL GUIDE / 331    FORM / 331</x:v>
      </x:c>
      <x:c r="B7" s="30"/>
      <x:c r="C7" s="30"/>
      <x:c r="D7" s="30"/>
      <x:c r="E7" s="30"/>
      <x:c r="F7" s="30"/>
      <x:c r="G7" s="30" t="str">
        <x:v>SOURCE RECORD</x:v>
      </x:c>
      <x:c r="H7" s="30"/>
      <x:c r="I7" s="30"/>
      <x:c r="J7" s="30"/>
      <x:c r="K7" s="30"/>
      <x:c r="L7" s="30"/>
    </x:row>
    <x:row r="8" ht="24" customHeight="1">
      <x:c r="A8" s="68" t="str">
        <x:f>IFERROR(HYPERLINK("#'H23 Source training review'!A94","OPEN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Course Content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Course Materials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Course Delivery &amp; Instruction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Overall Session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6" t="str">
        <x:v>COMPLETION CHECK / A completed local record with source and adaptation boundaries visible.</x:v>
      </x:c>
      <x:c r="B28" s="36"/>
      <x:c r="C28" s="36"/>
      <x:c r="D28" s="36"/>
      <x:c r="E28" s="36"/>
      <x:c r="F28" s="36"/>
      <x:c r="G28" s="36"/>
      <x:c r="H28" s="36"/>
      <x:c r="I28" s="36"/>
      <x:c r="J28" s="36"/>
      <x:c r="K28" s="36"/>
      <x:c r="L28" s="36"/>
    </x:row>
    <x:row r="29" ht="22" customHeight="1">
      <x:c r="A29" s="36"/>
      <x:c r="B29" s="36"/>
      <x:c r="C29" s="36"/>
      <x:c r="D29" s="36"/>
      <x:c r="E29" s="36"/>
      <x:c r="F29" s="36"/>
      <x:c r="G29" s="36"/>
      <x:c r="H29" s="36"/>
      <x:c r="I29" s="36"/>
      <x:c r="J29" s="36"/>
      <x:c r="K29" s="36"/>
      <x:c r="L29" s="36"/>
    </x:row>
    <x:row r="30" ht="22" customHeight="1">
      <x:c r="A30" s="4"/>
      <x:c r="B30" s="4"/>
      <x:c r="C30" s="4"/>
      <x:c r="D30" s="4"/>
      <x:c r="E30" s="4"/>
      <x:c r="F30" s="4"/>
      <x:c r="G30" s="4"/>
      <x:c r="H30" s="4"/>
      <x:c r="I30" s="4"/>
      <x:c r="J30" s="4"/>
      <x:c r="K30" s="4"/>
      <x:c r="L30" s="4"/>
    </x:row>
    <x:row r="31" ht="22" customHeight="1">
      <x:c r="A31" s="44" t="str">
        <x:v>USE BOUNDARY / The 19 source evaluation statements use 1 Strongly Disagree to 10 Strongly Agree. These are reaction items, not a validated scale or proof of transfer.</x:v>
      </x:c>
      <x:c r="B31" s="44"/>
      <x:c r="C31" s="44"/>
      <x:c r="D31" s="44"/>
      <x:c r="E31" s="44"/>
      <x:c r="F31" s="44"/>
      <x:c r="G31" s="44"/>
      <x:c r="H31" s="44"/>
      <x:c r="I31" s="44"/>
      <x:c r="J31" s="44"/>
      <x:c r="K31" s="44"/>
      <x:c r="L31" s="44"/>
    </x:row>
    <x:row r="32" ht="22" customHeight="1">
      <x:c r="A32" s="44"/>
      <x:c r="B32" s="44"/>
      <x:c r="C32" s="44"/>
      <x:c r="D32" s="44"/>
      <x:c r="E32" s="44"/>
      <x:c r="F32" s="44"/>
      <x:c r="G32" s="44"/>
      <x:c r="H32" s="44"/>
      <x:c r="I32" s="44"/>
      <x:c r="J32" s="44"/>
      <x:c r="K32" s="44"/>
      <x:c r="L32" s="44"/>
    </x:row>
    <x:row r="33" ht="22" customHeight="1">
      <x:c r="A33" s="4"/>
      <x:c r="B33" s="4"/>
      <x:c r="C33" s="4"/>
      <x:c r="D33" s="4"/>
      <x:c r="E33" s="4"/>
      <x:c r="F33" s="4"/>
      <x:c r="G33" s="4"/>
      <x:c r="H33" s="4"/>
      <x:c r="I33" s="4"/>
      <x:c r="J33" s="4"/>
      <x:c r="K33" s="4"/>
      <x:c r="L33" s="4"/>
    </x:row>
    <x:row r="34" ht="22" customHeight="1">
      <x:c r="A34" s="50" t="str">
        <x:v>GUIDANCE / read before completing the record</x:v>
      </x:c>
      <x:c r="B34" s="50"/>
      <x:c r="C34" s="50"/>
      <x:c r="D34" s="50"/>
      <x:c r="E34" s="50"/>
      <x:c r="F34" s="50"/>
      <x:c r="G34" s="50"/>
      <x:c r="H34" s="50"/>
      <x:c r="I34" s="50"/>
      <x:c r="J34" s="50"/>
      <x:c r="K34" s="50"/>
      <x:c r="L34" s="50"/>
    </x:row>
    <x:row r="35" ht="22" customHeight="1">
      <x:c r="A35" s="53" t="str">
        <x:v>The 19 source evaluation statements use 1 Strongly Disagree to 10 Strongly Agree. These are reaction items, not a validated scale or proof of transfer.</x:v>
      </x:c>
      <x:c r="B35" s="53"/>
      <x:c r="C35" s="53"/>
      <x:c r="D35" s="53"/>
      <x:c r="E35" s="53"/>
      <x:c r="F35" s="53"/>
      <x:c r="G35" s="53"/>
      <x:c r="H35" s="53"/>
      <x:c r="I35" s="53"/>
      <x:c r="J35" s="53"/>
      <x:c r="K35" s="53"/>
      <x:c r="L35" s="53"/>
    </x:row>
    <x:row r="36" ht="22" customHeight="1">
      <x:c r="A36" s="53"/>
      <x:c r="B36" s="53"/>
      <x:c r="C36" s="53"/>
      <x:c r="D36" s="53"/>
      <x:c r="E36" s="53"/>
      <x:c r="F36" s="53"/>
      <x:c r="G36" s="53"/>
      <x:c r="H36" s="53"/>
      <x:c r="I36" s="53"/>
      <x:c r="J36" s="53"/>
      <x:c r="K36" s="53"/>
      <x:c r="L36" s="53"/>
    </x:row>
    <x:row r="37" ht="22" customHeight="1">
      <x:c r="A37" s="53"/>
      <x:c r="B37" s="53"/>
      <x:c r="C37" s="53"/>
      <x:c r="D37" s="53"/>
      <x:c r="E37" s="53"/>
      <x:c r="F37" s="53"/>
      <x:c r="G37" s="53"/>
      <x:c r="H37" s="53"/>
      <x:c r="I37" s="53"/>
      <x:c r="J37" s="53"/>
      <x:c r="K37" s="53"/>
      <x:c r="L37" s="53"/>
    </x:row>
    <x:row r="38" ht="22" customHeight="1">
      <x:c r="A38" s="53"/>
      <x:c r="B38" s="53"/>
      <x:c r="C38" s="53"/>
      <x:c r="D38" s="53"/>
      <x:c r="E38" s="53"/>
      <x:c r="F38" s="53"/>
      <x:c r="G38" s="53"/>
      <x:c r="H38" s="53"/>
      <x:c r="I38" s="53"/>
      <x:c r="J38" s="53"/>
      <x:c r="K38" s="53"/>
      <x:c r="L38" s="53"/>
    </x:row>
    <x:row r="39" ht="22" customHeight="1">
      <x:c r="A39" s="53"/>
      <x:c r="B39" s="53"/>
      <x:c r="C39" s="53"/>
      <x:c r="D39" s="53"/>
      <x:c r="E39" s="53"/>
      <x:c r="F39" s="53"/>
      <x:c r="G39" s="53"/>
      <x:c r="H39" s="53"/>
      <x:c r="I39" s="53"/>
      <x:c r="J39" s="53"/>
      <x:c r="K39" s="53"/>
      <x:c r="L39" s="53"/>
    </x:row>
    <x:row r="40" ht="22" customHeight="1">
      <x:c r="A40" s="53"/>
      <x:c r="B40" s="53"/>
      <x:c r="C40" s="53"/>
      <x:c r="D40" s="53"/>
      <x:c r="E40" s="53"/>
      <x:c r="F40" s="53"/>
      <x:c r="G40" s="53"/>
      <x:c r="H40" s="53"/>
      <x:c r="I40" s="53"/>
      <x:c r="J40" s="53"/>
      <x:c r="K40" s="53"/>
      <x:c r="L40" s="53"/>
    </x:row>
    <x:row r="41" ht="22" customHeight="1">
      <x:c r="A41" s="4"/>
      <x:c r="B41" s="4"/>
      <x:c r="C41" s="4"/>
      <x:c r="D41" s="4"/>
      <x:c r="E41" s="4"/>
      <x:c r="F41" s="4"/>
      <x:c r="G41" s="4"/>
      <x:c r="H41" s="4"/>
      <x:c r="I41" s="4"/>
      <x:c r="J41" s="4"/>
      <x:c r="K41" s="4"/>
      <x:c r="L41" s="4"/>
    </x:row>
    <x:row r="42" ht="22" customHeight="1">
      <x:c r="A42" s="60" t="str">
        <x:v>01. Read the linked source method and retain its terminology and context.</x:v>
      </x:c>
      <x:c r="B42" s="60"/>
      <x:c r="C42" s="60"/>
      <x:c r="D42" s="60"/>
      <x:c r="E42" s="60"/>
      <x:c r="F42" s="60"/>
      <x:c r="G42" s="60"/>
      <x:c r="H42" s="60"/>
      <x:c r="I42" s="60"/>
      <x:c r="J42" s="60"/>
      <x:c r="K42" s="60"/>
      <x:c r="L42" s="60"/>
    </x:row>
    <x:row r="43" ht="22" customHeight="1">
      <x:c r="A43" s="60"/>
      <x:c r="B43" s="60"/>
      <x:c r="C43" s="60"/>
      <x:c r="D43" s="60"/>
      <x:c r="E43" s="60"/>
      <x:c r="F43" s="60"/>
      <x:c r="G43" s="60"/>
      <x:c r="H43" s="60"/>
      <x:c r="I43" s="60"/>
      <x:c r="J43" s="60"/>
      <x:c r="K43" s="60"/>
      <x:c r="L43" s="60"/>
    </x:row>
    <x:row r="44" ht="22" customHeight="1">
      <x:c r="A44" s="57" t="str">
        <x:v>02. Agree local scope, participants, information handling and decision rights.</x:v>
      </x:c>
      <x:c r="B44" s="57"/>
      <x:c r="C44" s="57"/>
      <x:c r="D44" s="57"/>
      <x:c r="E44" s="57"/>
      <x:c r="F44" s="57"/>
      <x:c r="G44" s="57"/>
      <x:c r="H44" s="57"/>
      <x:c r="I44" s="57"/>
      <x:c r="J44" s="57"/>
      <x:c r="K44" s="57"/>
      <x:c r="L44" s="57"/>
    </x:row>
    <x:row r="45" ht="22" customHeight="1">
      <x:c r="A45" s="57"/>
      <x:c r="B45" s="57"/>
      <x:c r="C45" s="57"/>
      <x:c r="D45" s="57"/>
      <x:c r="E45" s="57"/>
      <x:c r="F45" s="57"/>
      <x:c r="G45" s="57"/>
      <x:c r="H45" s="57"/>
      <x:c r="I45" s="57"/>
      <x:c r="J45" s="57"/>
      <x:c r="K45" s="57"/>
      <x:c r="L45" s="57"/>
    </x:row>
    <x:row r="46" ht="22" customHeight="1">
      <x:c r="A46" s="60" t="str">
        <x:v>03. Complete the working fields with evidence, owners and dates.</x:v>
      </x:c>
      <x:c r="B46" s="60"/>
      <x:c r="C46" s="60"/>
      <x:c r="D46" s="60"/>
      <x:c r="E46" s="60"/>
      <x:c r="F46" s="60"/>
      <x:c r="G46" s="60"/>
      <x:c r="H46" s="60"/>
      <x:c r="I46" s="60"/>
      <x:c r="J46" s="60"/>
      <x:c r="K46" s="60"/>
      <x:c r="L46" s="60"/>
    </x:row>
    <x:row r="47" ht="22" customHeight="1">
      <x:c r="A47" s="60"/>
      <x:c r="B47" s="60"/>
      <x:c r="C47" s="60"/>
      <x:c r="D47" s="60"/>
      <x:c r="E47" s="60"/>
      <x:c r="F47" s="60"/>
      <x:c r="G47" s="60"/>
      <x:c r="H47" s="60"/>
      <x:c r="I47" s="60"/>
      <x:c r="J47" s="60"/>
      <x:c r="K47" s="60"/>
      <x:c r="L47" s="60"/>
    </x:row>
    <x:row r="48" ht="22" customHeight="1">
      <x:c r="A48" s="57" t="str">
        <x:v>04. Apply only the scoring rules actually specified; document any local addition.</x:v>
      </x:c>
      <x:c r="B48" s="57"/>
      <x:c r="C48" s="57"/>
      <x:c r="D48" s="57"/>
      <x:c r="E48" s="57"/>
      <x:c r="F48" s="57"/>
      <x:c r="G48" s="57"/>
      <x:c r="H48" s="57"/>
      <x:c r="I48" s="57"/>
      <x:c r="J48" s="57"/>
      <x:c r="K48" s="57"/>
      <x:c r="L48" s="57"/>
    </x:row>
    <x:row r="49" ht="22" customHeight="1">
      <x:c r="A49" s="57"/>
      <x:c r="B49" s="57"/>
      <x:c r="C49" s="57"/>
      <x:c r="D49" s="57"/>
      <x:c r="E49" s="57"/>
      <x:c r="F49" s="57"/>
      <x:c r="G49" s="57"/>
      <x:c r="H49" s="57"/>
      <x:c r="I49" s="57"/>
      <x:c r="J49" s="57"/>
      <x:c r="K49" s="57"/>
      <x:c r="L49" s="57"/>
    </x:row>
    <x:row r="50" ht="22" customHeight="1">
      <x:c r="A50" s="60" t="str">
        <x:v>05. Review the result and connect it to the next workstream or decision.</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4"/>
      <x:c r="B52" s="4"/>
      <x:c r="C52" s="4"/>
      <x:c r="D52" s="4"/>
      <x:c r="E52" s="4"/>
      <x:c r="F52" s="4"/>
      <x:c r="G52" s="4"/>
      <x:c r="H52" s="4"/>
      <x:c r="I52" s="4"/>
      <x:c r="J52" s="4"/>
      <x:c r="K52" s="4"/>
      <x:c r="L52" s="4"/>
    </x:row>
    <x:row r="53" ht="22" customHeight="1">
      <x:c r="A53" s="44" t="str">
        <x:v>SOURCE / U01 p. 80; U03</x:v>
      </x:c>
      <x:c r="B53" s="44"/>
      <x:c r="C53" s="44"/>
      <x:c r="D53" s="44"/>
      <x:c r="E53" s="44"/>
      <x:c r="F53" s="44"/>
      <x:c r="G53" s="44"/>
      <x:c r="H53" s="44"/>
      <x:c r="I53" s="44"/>
      <x:c r="J53" s="44"/>
      <x:c r="K53" s="44"/>
      <x:c r="L53" s="44"/>
    </x:row>
    <x:row r="54" ht="22" customHeight="1">
      <x:c r="A54" s="44"/>
      <x:c r="B54" s="44"/>
      <x:c r="C54" s="44"/>
      <x:c r="D54" s="44"/>
      <x:c r="E54" s="44"/>
      <x:c r="F54" s="44"/>
      <x:c r="G54" s="44"/>
      <x:c r="H54" s="44"/>
      <x:c r="I54" s="44"/>
      <x:c r="J54" s="44"/>
      <x:c r="K54" s="44"/>
      <x:c r="L54" s="4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RETAINED SOURCE QUESTIONNAIRE / do not combine with 4C</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Item</x:v>
      </x:c>
      <x:c r="B98" s="99" t="str">
        <x:v>Source dimension</x:v>
      </x:c>
      <x:c r="C98" s="99" t="str">
        <x:v>Source statement</x:v>
      </x:c>
      <x:c r="D98" s="99" t="str">
        <x:v>Response</x:v>
      </x:c>
      <x:c r="E98" s="99" t="str">
        <x:v>Evidence / notes</x:v>
      </x:c>
      <x:c r="F98" s="99" t="str">
        <x:v>Valid numeric entry</x:v>
      </x:c>
      <x:c r="G98" s="99" t="str">
        <x:v>Entry check</x:v>
      </x:c>
      <x:c r="H98" s="4"/>
      <x:c r="I98" s="4"/>
      <x:c r="J98" s="4"/>
      <x:c r="K98" s="4"/>
      <x:c r="L98" s="4"/>
    </x:row>
    <x:row r="99" ht="56" customHeight="1">
      <x:c r="A99" s="4" t="n">
        <x:v>1</x:v>
      </x:c>
      <x:c r="B99" s="4" t="str">
        <x:v>Course Content</x:v>
      </x:c>
      <x:c r="C99" s="4" t="str">
        <x:v>The course met my expectations</x:v>
      </x:c>
      <x:c r="D99" s="38"/>
      <x:c r="E99" s="38"/>
      <x:c r="F99" s="92" t="str">
        <x:f>IF(ISNUMBER(D99),IF(AND(D99&gt;=1,D99&lt;=10,MOD(D99,1)=0),D99,""),"")</x:f>
      </x:c>
      <x:c r="G99" s="92" t="str">
        <x:f>IF(D99="","Blank",IF(F99="","Invalid","Valid"))</x:f>
        <x:v>Blank</x:v>
      </x:c>
      <x:c r="H99" s="4"/>
      <x:c r="I99" s="4"/>
      <x:c r="J99" s="4"/>
      <x:c r="K99" s="4"/>
      <x:c r="L99" s="4"/>
    </x:row>
    <x:row r="100" ht="56" customHeight="1">
      <x:c r="A100" s="4" t="n">
        <x:v>2</x:v>
      </x:c>
      <x:c r="B100" s="4" t="str">
        <x:v>Course Content</x:v>
      </x:c>
      <x:c r="C100" s="4" t="str">
        <x:v>The pace of the course was appropriate</x:v>
      </x:c>
      <x:c r="D100" s="38"/>
      <x:c r="E100" s="38"/>
      <x:c r="F100" s="92" t="str">
        <x:f>IF(ISNUMBER(D100),IF(AND(D100&gt;=1,D100&lt;=10,MOD(D100,1)=0),D100,""),"")</x:f>
      </x:c>
      <x:c r="G100" s="92" t="str">
        <x:f>IF(D100="","Blank",IF(F100="","Invalid","Valid"))</x:f>
        <x:v>Blank</x:v>
      </x:c>
      <x:c r="H100" s="4"/>
      <x:c r="I100" s="4"/>
      <x:c r="J100" s="4"/>
      <x:c r="K100" s="4"/>
      <x:c r="L100" s="4"/>
    </x:row>
    <x:row r="101" ht="56" customHeight="1">
      <x:c r="A101" s="4" t="n">
        <x:v>3</x:v>
      </x:c>
      <x:c r="B101" s="4" t="str">
        <x:v>Course Content</x:v>
      </x:c>
      <x:c r="C101" s="4" t="str">
        <x:v>The amount of material covered was appropriate</x:v>
      </x:c>
      <x:c r="D101" s="38"/>
      <x:c r="E101" s="38"/>
      <x:c r="F101" s="153" t="str">
        <x:f>IF(ISNUMBER(D101),IF(AND(D101&gt;=1,D101&lt;=10,MOD(D101,1)=0),D101,""),"")</x:f>
      </x:c>
      <x:c r="G101" s="153" t="str">
        <x:f>IF(D101="","Blank",IF(F101="","Invalid","Valid"))</x:f>
        <x:v>Blank</x:v>
      </x:c>
    </x:row>
    <x:row r="102" ht="56" customHeight="1">
      <x:c r="A102" s="4" t="n">
        <x:v>4</x:v>
      </x:c>
      <x:c r="B102" s="4" t="str">
        <x:v>Course Content</x:v>
      </x:c>
      <x:c r="C102" s="4" t="str">
        <x:v>The topics were covered thoroughly</x:v>
      </x:c>
      <x:c r="D102" s="38"/>
      <x:c r="E102" s="38"/>
      <x:c r="F102" s="153" t="str">
        <x:f>IF(ISNUMBER(D102),IF(AND(D102&gt;=1,D102&lt;=10,MOD(D102,1)=0),D102,""),"")</x:f>
      </x:c>
      <x:c r="G102" s="153" t="str">
        <x:f>IF(D102="","Blank",IF(F102="","Invalid","Valid"))</x:f>
        <x:v>Blank</x:v>
      </x:c>
    </x:row>
    <x:row r="103" ht="56" customHeight="1">
      <x:c r="A103" s="4" t="n">
        <x:v>5</x:v>
      </x:c>
      <x:c r="B103" s="4" t="str">
        <x:v>Course Content</x:v>
      </x:c>
      <x:c r="C103" s="4" t="str">
        <x:v>This course provided me the information to perform my task/job effectively</x:v>
      </x:c>
      <x:c r="D103" s="38"/>
      <x:c r="E103" s="38"/>
      <x:c r="F103" s="153" t="str">
        <x:f>IF(ISNUMBER(D103),IF(AND(D103&gt;=1,D103&lt;=10,MOD(D103,1)=0),D103,""),"")</x:f>
      </x:c>
      <x:c r="G103" s="153" t="str">
        <x:f>IF(D103="","Blank",IF(F103="","Invalid","Valid"))</x:f>
        <x:v>Blank</x:v>
      </x:c>
    </x:row>
    <x:row r="104" ht="56" customHeight="1">
      <x:c r="A104" s="4" t="n">
        <x:v>6</x:v>
      </x:c>
      <x:c r="B104" s="4" t="str">
        <x:v>Course Materials</x:v>
      </x:c>
      <x:c r="C104" s="4" t="str">
        <x:v>The material was easy to follow</x:v>
      </x:c>
      <x:c r="D104" s="38"/>
      <x:c r="E104" s="38"/>
      <x:c r="F104" s="153" t="str">
        <x:f>IF(ISNUMBER(D104),IF(AND(D104&gt;=1,D104&lt;=10,MOD(D104,1)=0),D104,""),"")</x:f>
      </x:c>
      <x:c r="G104" s="153" t="str">
        <x:f>IF(D104="","Blank",IF(F104="","Invalid","Valid"))</x:f>
        <x:v>Blank</x:v>
      </x:c>
    </x:row>
    <x:row r="105" ht="56" customHeight="1">
      <x:c r="A105" s="4" t="n">
        <x:v>7</x:v>
      </x:c>
      <x:c r="B105" s="4" t="str">
        <x:v>Course Materials</x:v>
      </x:c>
      <x:c r="C105" s="4" t="str">
        <x:v>The material contains an appropriate amount of information</x:v>
      </x:c>
      <x:c r="D105" s="38"/>
      <x:c r="E105" s="38"/>
      <x:c r="F105" s="153" t="str">
        <x:f>IF(ISNUMBER(D105),IF(AND(D105&gt;=1,D105&lt;=10,MOD(D105,1)=0),D105,""),"")</x:f>
      </x:c>
      <x:c r="G105" s="153" t="str">
        <x:f>IF(D105="","Blank",IF(F105="","Invalid","Valid"))</x:f>
        <x:v>Blank</x:v>
      </x:c>
    </x:row>
    <x:row r="106" ht="56" customHeight="1">
      <x:c r="A106" s="4" t="n">
        <x:v>8</x:v>
      </x:c>
      <x:c r="B106" s="4" t="str">
        <x:v>Course Materials</x:v>
      </x:c>
      <x:c r="C106" s="4" t="str">
        <x:v>The presentation and exercises supported the course objectives</x:v>
      </x:c>
      <x:c r="D106" s="38"/>
      <x:c r="E106" s="38"/>
      <x:c r="F106" s="153" t="str">
        <x:f>IF(ISNUMBER(D106),IF(AND(D106&gt;=1,D106&lt;=10,MOD(D106,1)=0),D106,""),"")</x:f>
      </x:c>
      <x:c r="G106" s="153" t="str">
        <x:f>IF(D106="","Blank",IF(F106="","Invalid","Valid"))</x:f>
        <x:v>Blank</x:v>
      </x:c>
    </x:row>
    <x:row r="107" ht="56" customHeight="1">
      <x:c r="A107" s="4" t="n">
        <x:v>9</x:v>
      </x:c>
      <x:c r="B107" s="4" t="str">
        <x:v>Course Materials</x:v>
      </x:c>
      <x:c r="C107" s="4" t="str">
        <x:v>There was a good balance of hands-on exercises vs. conceptual content</x:v>
      </x:c>
      <x:c r="D107" s="38"/>
      <x:c r="E107" s="38"/>
      <x:c r="F107" s="153" t="str">
        <x:f>IF(ISNUMBER(D107),IF(AND(D107&gt;=1,D107&lt;=10,MOD(D107,1)=0),D107,""),"")</x:f>
      </x:c>
      <x:c r="G107" s="153" t="str">
        <x:f>IF(D107="","Blank",IF(F107="","Invalid","Valid"))</x:f>
        <x:v>Blank</x:v>
      </x:c>
    </x:row>
    <x:row r="108" ht="56" customHeight="1">
      <x:c r="A108" s="4" t="n">
        <x:v>10</x:v>
      </x:c>
      <x:c r="B108" s="4" t="str">
        <x:v>Course Materials</x:v>
      </x:c>
      <x:c r="C108" s="4" t="str">
        <x:v>The training materials complemented the course and will be useful as a reference</x:v>
      </x:c>
      <x:c r="D108" s="38"/>
      <x:c r="E108" s="38"/>
      <x:c r="F108" s="153" t="str">
        <x:f>IF(ISNUMBER(D108),IF(AND(D108&gt;=1,D108&lt;=10,MOD(D108,1)=0),D108,""),"")</x:f>
      </x:c>
      <x:c r="G108" s="153" t="str">
        <x:f>IF(D108="","Blank",IF(F108="","Invalid","Valid"))</x:f>
        <x:v>Blank</x:v>
      </x:c>
    </x:row>
    <x:row r="109" ht="56" customHeight="1">
      <x:c r="A109" s="4" t="n">
        <x:v>11</x:v>
      </x:c>
      <x:c r="B109" s="4" t="str">
        <x:v>Course Delivery &amp; Instruction</x:v>
      </x:c>
      <x:c r="C109" s="4" t="str">
        <x:v>The instructor was knowledgeable on the subject matter</x:v>
      </x:c>
      <x:c r="D109" s="38"/>
      <x:c r="E109" s="38"/>
      <x:c r="F109" s="153" t="str">
        <x:f>IF(ISNUMBER(D109),IF(AND(D109&gt;=1,D109&lt;=10,MOD(D109,1)=0),D109,""),"")</x:f>
      </x:c>
      <x:c r="G109" s="153" t="str">
        <x:f>IF(D109="","Blank",IF(F109="","Invalid","Valid"))</x:f>
        <x:v>Blank</x:v>
      </x:c>
    </x:row>
    <x:row r="110" ht="56" customHeight="1">
      <x:c r="A110" s="4" t="n">
        <x:v>12</x:v>
      </x:c>
      <x:c r="B110" s="4" t="str">
        <x:v>Course Delivery &amp; Instruction</x:v>
      </x:c>
      <x:c r="C110" s="4" t="str">
        <x:v>The instructor answered questions appropriately</x:v>
      </x:c>
      <x:c r="D110" s="38"/>
      <x:c r="E110" s="38"/>
      <x:c r="F110" s="153" t="str">
        <x:f>IF(ISNUMBER(D110),IF(AND(D110&gt;=1,D110&lt;=10,MOD(D110,1)=0),D110,""),"")</x:f>
      </x:c>
      <x:c r="G110" s="153" t="str">
        <x:f>IF(D110="","Blank",IF(F110="","Invalid","Valid"))</x:f>
        <x:v>Blank</x:v>
      </x:c>
    </x:row>
    <x:row r="111" ht="56" customHeight="1">
      <x:c r="A111" s="4" t="n">
        <x:v>13</x:v>
      </x:c>
      <x:c r="B111" s="4" t="str">
        <x:v>Course Delivery &amp; Instruction</x:v>
      </x:c>
      <x:c r="C111" s="4" t="str">
        <x:v>The instructor maintained audience interest</x:v>
      </x:c>
      <x:c r="D111" s="38"/>
      <x:c r="E111" s="38"/>
      <x:c r="F111" s="153" t="str">
        <x:f>IF(ISNUMBER(D111),IF(AND(D111&gt;=1,D111&lt;=10,MOD(D111,1)=0),D111,""),"")</x:f>
      </x:c>
      <x:c r="G111" s="153" t="str">
        <x:f>IF(D111="","Blank",IF(F111="","Invalid","Valid"))</x:f>
        <x:v>Blank</x:v>
      </x:c>
    </x:row>
    <x:row r="112" ht="56" customHeight="1">
      <x:c r="A112" s="4" t="n">
        <x:v>14</x:v>
      </x:c>
      <x:c r="B112" s="4" t="str">
        <x:v>Course Delivery &amp; Instruction</x:v>
      </x:c>
      <x:c r="C112" s="4" t="str">
        <x:v>The instructor created a conducive learning environment i.e., felt comfortable to ask questions and create group discussions.</x:v>
      </x:c>
      <x:c r="D112" s="38"/>
      <x:c r="E112" s="38"/>
      <x:c r="F112" s="153" t="str">
        <x:f>IF(ISNUMBER(D112),IF(AND(D112&gt;=1,D112&lt;=10,MOD(D112,1)=0),D112,""),"")</x:f>
      </x:c>
      <x:c r="G112" s="153" t="str">
        <x:f>IF(D112="","Blank",IF(F112="","Invalid","Valid"))</x:f>
        <x:v>Blank</x:v>
      </x:c>
    </x:row>
    <x:row r="113" ht="56" customHeight="1">
      <x:c r="A113" s="4" t="n">
        <x:v>15</x:v>
      </x:c>
      <x:c r="B113" s="4" t="str">
        <x:v>Course Delivery &amp; Instruction</x:v>
      </x:c>
      <x:c r="C113" s="4" t="str">
        <x:v>The instructor used the teaching aids effectively (Visual aids/System/Flipcharts etc.)</x:v>
      </x:c>
      <x:c r="D113" s="38"/>
      <x:c r="E113" s="38"/>
      <x:c r="F113" s="153" t="str">
        <x:f>IF(ISNUMBER(D113),IF(AND(D113&gt;=1,D113&lt;=10,MOD(D113,1)=0),D113,""),"")</x:f>
      </x:c>
      <x:c r="G113" s="153" t="str">
        <x:f>IF(D113="","Blank",IF(F113="","Invalid","Valid"))</x:f>
        <x:v>Blank</x:v>
      </x:c>
    </x:row>
    <x:row r="114" ht="56" customHeight="1">
      <x:c r="A114" s="4" t="n">
        <x:v>16</x:v>
      </x:c>
      <x:c r="B114" s="4" t="str">
        <x:v>Course Delivery &amp; Instruction</x:v>
      </x:c>
      <x:c r="C114" s="4" t="str">
        <x:v>The practical exercises increased my understanding of the material (when applicable)</x:v>
      </x:c>
      <x:c r="D114" s="38"/>
      <x:c r="E114" s="38"/>
      <x:c r="F114" s="153" t="str">
        <x:f>IF(ISNUMBER(D114),IF(AND(D114&gt;=1,D114&lt;=10,MOD(D114,1)=0),D114,""),"")</x:f>
      </x:c>
      <x:c r="G114" s="153" t="str">
        <x:f>IF(D114="","Blank",IF(F114="","Invalid","Valid"))</x:f>
        <x:v>Blank</x:v>
      </x:c>
    </x:row>
    <x:row r="115" ht="56" customHeight="1">
      <x:c r="A115" s="4" t="n">
        <x:v>17</x:v>
      </x:c>
      <x:c r="B115" s="4" t="str">
        <x:v>Overall Session</x:v>
      </x:c>
      <x:c r="C115" s="4" t="str">
        <x:v>The length of the course was appropriate</x:v>
      </x:c>
      <x:c r="D115" s="38"/>
      <x:c r="E115" s="38"/>
      <x:c r="F115" s="153" t="str">
        <x:f>IF(ISNUMBER(D115),IF(AND(D115&gt;=1,D115&lt;=10,MOD(D115,1)=0),D115,""),"")</x:f>
      </x:c>
      <x:c r="G115" s="153" t="str">
        <x:f>IF(D115="","Blank",IF(F115="","Invalid","Valid"))</x:f>
        <x:v>Blank</x:v>
      </x:c>
    </x:row>
    <x:row r="116" ht="56" customHeight="1">
      <x:c r="A116" s="4" t="n">
        <x:v>18</x:v>
      </x:c>
      <x:c r="B116" s="4" t="str">
        <x:v>Overall Session</x:v>
      </x:c>
      <x:c r="C116" s="4" t="str">
        <x:v>This course has provided me with the information to perform my job</x:v>
      </x:c>
      <x:c r="D116" s="38"/>
      <x:c r="E116" s="38"/>
      <x:c r="F116" s="153" t="str">
        <x:f>IF(ISNUMBER(D116),IF(AND(D116&gt;=1,D116&lt;=10,MOD(D116,1)=0),D116,""),"")</x:f>
      </x:c>
      <x:c r="G116" s="153" t="str">
        <x:f>IF(D116="","Blank",IF(F116="","Invalid","Valid"))</x:f>
        <x:v>Blank</x:v>
      </x:c>
    </x:row>
    <x:row r="117" ht="56" customHeight="1">
      <x:c r="A117" s="4" t="n">
        <x:v>19</x:v>
      </x:c>
      <x:c r="B117" s="4" t="str">
        <x:v>Overall Session</x:v>
      </x:c>
      <x:c r="C117" s="4" t="str">
        <x:v>I would recommend this course to others</x:v>
      </x:c>
      <x:c r="D117" s="38"/>
      <x:c r="E117" s="38"/>
      <x:c r="F117" s="153" t="str">
        <x:f>IF(ISNUMBER(D117),IF(AND(D117&gt;=1,D117&lt;=10,MOD(D117,1)=0),D117,""),"")</x:f>
      </x:c>
      <x:c r="G117" s="153" t="str">
        <x:f>IF(D117="","Blank",IF(F117="","Invalid","Valid"))</x:f>
        <x:v>Blank</x:v>
      </x:c>
    </x:row>
    <x:row r="118" ht="38" customHeight="1">
      <x:c r="A118" s="4"/>
      <x:c r="B118" s="4"/>
      <x:c r="C118" s="4"/>
      <x:c r="D118" s="4"/>
      <x:c r="E118" s="4"/>
    </x:row>
    <x:row r="119" ht="38" customHeight="1">
      <x:c r="A119" s="4"/>
      <x:c r="B119" s="4"/>
      <x:c r="C119" s="4"/>
      <x:c r="D119" s="4"/>
      <x:c r="E119" s="4"/>
    </x:row>
    <x:row r="120" ht="38" customHeight="1">
      <x:c r="A120" s="4"/>
      <x:c r="B120" s="4"/>
      <x:c r="C120" s="4"/>
      <x:c r="D120" s="4"/>
      <x:c r="E120" s="4"/>
    </x:row>
    <x:row r="121" ht="38" customHeight="1">
      <x:c r="A121" s="63" t="str">
        <x:v>Source training reaction scale: 1-10. Retained item wording. No total competence score is calculated; reaction does not establish learning transfer or ability.</x:v>
      </x:c>
      <x:c r="B121" s="63"/>
      <x:c r="C121" s="63"/>
      <x:c r="D121" s="63"/>
      <x:c r="E121" s="63"/>
      <x:c r="F121" s="63"/>
      <x:c r="G121" s="63"/>
      <x:c r="H121" s="63"/>
      <x:c r="I121" s="63"/>
      <x:c r="J121" s="63"/>
      <x:c r="K121" s="63"/>
      <x:c r="L121" s="63"/>
    </x:row>
    <x:row r="122" ht="38" customHeight="1">
      <x:c r="A122" s="63"/>
      <x:c r="B122" s="63"/>
      <x:c r="C122" s="63"/>
      <x:c r="D122" s="63"/>
      <x:c r="E122" s="63"/>
      <x:c r="F122" s="63"/>
      <x:c r="G122" s="63"/>
      <x:c r="H122" s="63"/>
      <x:c r="I122" s="63"/>
      <x:c r="J122" s="63"/>
      <x:c r="K122" s="63"/>
      <x:c r="L122" s="63"/>
    </x:row>
    <x:row r="123" ht="38" customHeight="1">
      <x:c r="A123" s="63"/>
      <x:c r="B123" s="63"/>
      <x:c r="C123" s="63"/>
      <x:c r="D123" s="63"/>
      <x:c r="E123" s="63"/>
      <x:c r="F123" s="63"/>
      <x:c r="G123" s="63"/>
      <x:c r="H123" s="63"/>
      <x:c r="I123" s="63"/>
      <x:c r="J123" s="63"/>
      <x:c r="K123" s="63"/>
      <x:c r="L123" s="63"/>
    </x:row>
    <x:row r="124" ht="38" customHeight="1">
      <x:c r="A124" s="63"/>
      <x:c r="B124" s="63"/>
      <x:c r="C124" s="63"/>
      <x:c r="D124" s="63"/>
      <x:c r="E124" s="63"/>
      <x:c r="F124" s="63"/>
      <x:c r="G124" s="63"/>
      <x:c r="H124" s="63"/>
      <x:c r="I124" s="63"/>
      <x:c r="J124" s="63"/>
      <x:c r="K124" s="63"/>
      <x:c r="L124" s="63"/>
    </x:row>
    <x:row r="125" ht="38" customHeight="1">
      <x:c r="A125" s="63"/>
      <x:c r="B125" s="63"/>
      <x:c r="C125" s="63"/>
      <x:c r="D125" s="63"/>
      <x:c r="E125" s="63"/>
      <x:c r="F125" s="63"/>
      <x:c r="G125" s="63"/>
      <x:c r="H125" s="63"/>
      <x:c r="I125" s="63"/>
      <x:c r="J125" s="63"/>
      <x:c r="K125" s="63"/>
      <x:c r="L125" s="63"/>
    </x:row>
    <x:row r="126" ht="38" customHeight="1">
      <x:c r="A126" s="4"/>
      <x:c r="B126" s="4"/>
      <x:c r="C126" s="4"/>
      <x:c r="D126" s="4"/>
      <x:c r="E126" s="4"/>
    </x:row>
    <x:row r="127" ht="38" customHeight="1">
      <x:c r="A127" s="4"/>
      <x:c r="B127" s="4"/>
      <x:c r="C127" s="4"/>
      <x:c r="D127" s="4"/>
      <x:c r="E127" s="4"/>
    </x:row>
    <x:row r="128" ht="38" customHeight="1">
      <x:c r="A128" s="4"/>
      <x:c r="B128" s="4"/>
      <x:c r="C128" s="4"/>
      <x:c r="D128" s="4"/>
      <x:c r="E128" s="4"/>
    </x:row>
    <x:row r="129" ht="38" customHeight="1">
      <x:c r="A129" s="4"/>
      <x:c r="B129" s="4"/>
      <x:c r="C129" s="4"/>
      <x:c r="D129" s="4"/>
      <x:c r="E129" s="4"/>
    </x:row>
    <x:row r="130" ht="38" customHeight="1">
      <x:c r="A130" s="4"/>
      <x:c r="B130" s="4"/>
      <x:c r="C130" s="4"/>
      <x:c r="D130" s="4"/>
      <x:c r="E130" s="4"/>
    </x:row>
    <x:row r="131" ht="38" customHeight="1">
      <x:c r="A131" s="4"/>
      <x:c r="B131" s="4"/>
      <x:c r="C131" s="4"/>
      <x:c r="D131" s="4"/>
      <x:c r="E131" s="4"/>
    </x:row>
    <x:row r="132" ht="38" customHeight="1">
      <x:c r="A132" s="4"/>
      <x:c r="B132" s="4"/>
      <x:c r="C132" s="4"/>
      <x:c r="D132" s="4"/>
      <x:c r="E132" s="4"/>
    </x:row>
    <x:row r="133" ht="38" customHeight="1">
      <x:c r="A133" s="4"/>
      <x:c r="B133" s="4"/>
      <x:c r="C133" s="4"/>
      <x:c r="D133" s="4"/>
      <x:c r="E133" s="4"/>
    </x:row>
    <x:row r="134" ht="38" customHeight="1">
      <x:c r="A134" s="4"/>
      <x:c r="B134" s="4"/>
      <x:c r="C134" s="4"/>
      <x:c r="D134" s="4"/>
      <x:c r="E134" s="4"/>
    </x:row>
    <x:row r="135" ht="38" customHeight="1">
      <x:c r="A135" s="4"/>
      <x:c r="B135" s="4"/>
      <x:c r="C135" s="4"/>
      <x:c r="D135" s="4"/>
      <x:c r="E135" s="4"/>
    </x:row>
    <x:row r="136" ht="38" customHeight="1">
      <x:c r="A136" s="4"/>
      <x:c r="B136" s="4"/>
      <x:c r="C136" s="4"/>
      <x:c r="D136" s="4"/>
      <x:c r="E136" s="4"/>
    </x:row>
    <x:row r="137" ht="38" customHeight="1">
      <x:c r="A137" s="4"/>
      <x:c r="B137" s="4"/>
      <x:c r="C137" s="4"/>
      <x:c r="D137" s="4"/>
      <x:c r="E137" s="4"/>
    </x:row>
    <x:row r="138" ht="38" customHeight="1">
      <x:c r="A138" s="4"/>
      <x:c r="B138" s="4"/>
      <x:c r="C138" s="4"/>
      <x:c r="D138" s="4"/>
      <x:c r="E138" s="4"/>
    </x:row>
    <x:row r="139" ht="38" customHeight="1">
      <x:c r="A139" s="4"/>
      <x:c r="B139" s="4"/>
      <x:c r="C139" s="4"/>
      <x:c r="D139" s="4"/>
      <x:c r="E139" s="4"/>
    </x:row>
    <x:row r="140" ht="38" customHeight="1">
      <x:c r="A140" s="4"/>
      <x:c r="B140" s="4"/>
      <x:c r="C140" s="4"/>
      <x:c r="D140" s="4"/>
      <x:c r="E140" s="4"/>
    </x:row>
    <x:row r="141" ht="38" customHeight="1">
      <x:c r="A141" s="4"/>
      <x:c r="B141" s="4"/>
      <x:c r="C141" s="4"/>
      <x:c r="D141" s="4"/>
      <x:c r="E141" s="4"/>
    </x:row>
    <x:row r="142" ht="38" customHeight="1">
      <x:c r="A142" s="4"/>
      <x:c r="B142" s="4"/>
      <x:c r="C142" s="4"/>
      <x:c r="D142" s="4"/>
      <x:c r="E142" s="4"/>
    </x:row>
    <x:row r="143" ht="38" customHeight="1">
      <x:c r="A143" s="4"/>
      <x:c r="B143" s="4"/>
      <x:c r="C143" s="4"/>
      <x:c r="D143" s="4"/>
      <x:c r="E143" s="4"/>
    </x:row>
    <x:row r="144" ht="38" customHeight="1">
      <x:c r="A144" s="4"/>
      <x:c r="B144" s="4"/>
      <x:c r="C144" s="4"/>
      <x:c r="D144" s="4"/>
      <x:c r="E144" s="4"/>
    </x:row>
    <x:row r="145" ht="38" customHeight="1">
      <x:c r="A145" s="4"/>
      <x:c r="B145" s="4"/>
      <x:c r="C145" s="4"/>
      <x:c r="D145" s="4"/>
      <x:c r="E145" s="4"/>
    </x:row>
    <x:row r="146" ht="38" customHeight="1">
      <x:c r="A146" s="4"/>
      <x:c r="B146" s="4"/>
      <x:c r="C146" s="4"/>
      <x:c r="D146" s="4"/>
      <x:c r="E146" s="4"/>
    </x:row>
    <x:row r="147" ht="38" customHeight="1">
      <x:c r="A147" s="4"/>
      <x:c r="B147" s="4"/>
      <x:c r="C147" s="4"/>
      <x:c r="D147" s="4"/>
      <x:c r="E147" s="4"/>
    </x:row>
    <x:row r="148" ht="38" customHeight="1">
      <x:c r="A148" s="4"/>
      <x:c r="B148" s="4"/>
      <x:c r="C148" s="4"/>
      <x:c r="D148" s="4"/>
      <x:c r="E148" s="4"/>
    </x:row>
    <x:row r="149" ht="38" customHeight="1">
      <x:c r="A149" s="4"/>
      <x:c r="B149" s="4"/>
      <x:c r="C149" s="4"/>
      <x:c r="D149" s="4"/>
      <x:c r="E149" s="4"/>
    </x:row>
    <x:row r="150" ht="38" customHeight="1">
      <x:c r="A150" s="4"/>
      <x:c r="B150" s="4"/>
      <x:c r="C150" s="4"/>
      <x:c r="D150" s="4"/>
      <x:c r="E150" s="4"/>
    </x:row>
    <x:row r="151" ht="38" customHeight="1">
      <x:c r="A151" s="4"/>
      <x:c r="B151" s="4"/>
      <x:c r="C151" s="4"/>
      <x:c r="D151" s="4"/>
      <x:c r="E151" s="4"/>
    </x:row>
    <x:row r="152" ht="38" customHeight="1">
      <x:c r="A152" s="4"/>
      <x:c r="B152" s="4"/>
      <x:c r="C152" s="4"/>
      <x:c r="D152" s="4"/>
      <x:c r="E152" s="4"/>
    </x:row>
    <x:row r="153" ht="38" customHeight="1">
      <x:c r="A153" s="4"/>
      <x:c r="B153" s="4"/>
      <x:c r="C153" s="4"/>
      <x:c r="D153" s="4"/>
      <x:c r="E153" s="4"/>
    </x:row>
    <x:row r="154" ht="38" customHeight="1">
      <x:c r="A154" s="4"/>
      <x:c r="B154" s="4"/>
      <x:c r="C154" s="4"/>
      <x:c r="D154" s="4"/>
      <x:c r="E154" s="4"/>
    </x:row>
    <x:row r="155" ht="38" customHeight="1">
      <x:c r="A155" s="4"/>
      <x:c r="B155" s="4"/>
      <x:c r="C155" s="4"/>
      <x:c r="D155" s="4"/>
      <x:c r="E155" s="4"/>
    </x:row>
    <x:row r="156" ht="38" customHeight="1">
      <x:c r="A156" s="4"/>
      <x:c r="B156" s="4"/>
      <x:c r="C156" s="4"/>
      <x:c r="D156" s="4"/>
      <x:c r="E156" s="4"/>
    </x:row>
    <x:row r="157" ht="38" customHeight="1">
      <x:c r="A157" s="4"/>
      <x:c r="B157" s="4"/>
      <x:c r="C157" s="4"/>
      <x:c r="D157" s="4"/>
      <x:c r="E157" s="4"/>
    </x:row>
    <x:row r="158" ht="38" customHeight="1">
      <x:c r="A158" s="4"/>
      <x:c r="B158" s="4"/>
      <x:c r="C158" s="4"/>
      <x:c r="D158" s="4"/>
      <x:c r="E158" s="4"/>
    </x:row>
    <x:row r="159" ht="38" customHeight="1">
      <x:c r="A159" s="4"/>
      <x:c r="B159" s="4"/>
      <x:c r="C159" s="4"/>
      <x:c r="D159" s="4"/>
      <x:c r="E159" s="4"/>
    </x:row>
    <x:row r="160" ht="38" customHeight="1">
      <x:c r="A160" s="4"/>
      <x:c r="B160" s="4"/>
      <x:c r="C160" s="4"/>
      <x:c r="D160" s="4"/>
      <x:c r="E160" s="4"/>
    </x:row>
    <x:row r="161" ht="38" customHeight="1">
      <x:c r="A161" s="4"/>
      <x:c r="B161" s="4"/>
      <x:c r="C161" s="4"/>
      <x:c r="D161" s="4"/>
      <x:c r="E161" s="4"/>
    </x:row>
    <x:row r="162" ht="38" customHeight="1">
      <x:c r="A162" s="4"/>
      <x:c r="B162" s="4"/>
      <x:c r="C162" s="4"/>
      <x:c r="D162" s="4"/>
      <x:c r="E162" s="4"/>
    </x:row>
    <x:row r="163" ht="38" customHeight="1">
      <x:c r="A163" s="4"/>
      <x:c r="B163" s="4"/>
      <x:c r="C163" s="4"/>
      <x:c r="D163" s="4"/>
      <x:c r="E163" s="4"/>
    </x:row>
    <x:row r="164" ht="38" customHeight="1">
      <x:c r="A164" s="4"/>
      <x:c r="B164" s="4"/>
      <x:c r="C164" s="4"/>
      <x:c r="D164" s="4"/>
      <x:c r="E164" s="4"/>
    </x:row>
    <x:row r="165" ht="38" customHeight="1">
      <x:c r="A165" s="4"/>
      <x:c r="B165" s="4"/>
      <x:c r="C165" s="4"/>
      <x:c r="D165" s="4"/>
      <x:c r="E165" s="4"/>
    </x:row>
    <x:row r="166" ht="38" customHeight="1">
      <x:c r="A166" s="4"/>
      <x:c r="B166" s="4"/>
      <x:c r="C166" s="4"/>
      <x:c r="D166" s="4"/>
      <x:c r="E166" s="4"/>
    </x:row>
    <x:row r="167" ht="38" customHeight="1">
      <x:c r="A167" s="4"/>
      <x:c r="B167" s="4"/>
      <x:c r="C167" s="4"/>
      <x:c r="D167" s="4"/>
      <x:c r="E167" s="4"/>
    </x:row>
    <x:row r="168" ht="38" customHeight="1">
      <x:c r="A168" s="4"/>
      <x:c r="B168" s="4"/>
      <x:c r="C168" s="4"/>
      <x:c r="D168" s="4"/>
      <x:c r="E168" s="4"/>
    </x:row>
    <x:row r="169" ht="38" customHeight="1">
      <x:c r="A169" s="4"/>
      <x:c r="B169" s="4"/>
      <x:c r="C169" s="4"/>
      <x:c r="D169" s="4"/>
      <x:c r="E169" s="4"/>
    </x:row>
    <x:row r="170" ht="38" customHeight="1">
      <x:c r="A170" s="4"/>
      <x:c r="B170" s="4"/>
      <x:c r="C170" s="4"/>
      <x:c r="D170" s="4"/>
      <x:c r="E170" s="4"/>
    </x:row>
    <x:row r="171" ht="38" customHeight="1">
      <x:c r="A171" s="4"/>
      <x:c r="B171" s="4"/>
      <x:c r="C171" s="4"/>
      <x:c r="D171" s="4"/>
      <x:c r="E171" s="4"/>
    </x:row>
    <x:row r="172" ht="38" customHeight="1">
      <x:c r="A172" s="4"/>
      <x:c r="B172" s="4"/>
      <x:c r="C172" s="4"/>
      <x:c r="D172" s="4"/>
      <x:c r="E172" s="4"/>
    </x:row>
    <x:row r="173" ht="38" customHeight="1">
      <x:c r="A173" s="4"/>
      <x:c r="B173" s="4"/>
      <x:c r="C173" s="4"/>
      <x:c r="D173" s="4"/>
      <x:c r="E173" s="4"/>
    </x:row>
    <x:row r="174" ht="38" customHeight="1">
      <x:c r="A174" s="4"/>
      <x:c r="B174" s="4"/>
      <x:c r="C174" s="4"/>
      <x:c r="D174" s="4"/>
      <x:c r="E174" s="4"/>
    </x:row>
    <x:row r="175" ht="38" customHeight="1">
      <x:c r="A175" s="4"/>
      <x:c r="B175" s="4"/>
      <x:c r="C175" s="4"/>
      <x:c r="D175" s="4"/>
      <x:c r="E175" s="4"/>
    </x:row>
    <x:row r="176" ht="38" customHeight="1">
      <x:c r="A176" s="4"/>
      <x:c r="B176" s="4"/>
      <x:c r="C176" s="4"/>
      <x:c r="D176" s="4"/>
      <x:c r="E176" s="4"/>
    </x:row>
    <x:row r="177" ht="38" customHeight="1">
      <x:c r="A177" s="4"/>
      <x:c r="B177" s="4"/>
      <x:c r="C177" s="4"/>
      <x:c r="D177" s="4"/>
      <x:c r="E177" s="4"/>
    </x:row>
    <x:row r="178" ht="38" customHeight="1">
      <x:c r="A178" s="4"/>
      <x:c r="B178" s="4"/>
      <x:c r="C178" s="4"/>
      <x:c r="D178" s="4"/>
      <x:c r="E178" s="4"/>
    </x:row>
    <x:row r="179" ht="38" customHeight="1">
      <x:c r="A179" s="4"/>
      <x:c r="B179" s="4"/>
      <x:c r="C179" s="4"/>
      <x:c r="D179" s="4"/>
      <x:c r="E179" s="4"/>
    </x:row>
    <x:row r="180" ht="38" customHeight="1">
      <x:c r="A180" s="4"/>
      <x:c r="B180" s="4"/>
      <x:c r="C180" s="4"/>
      <x:c r="D180" s="4"/>
      <x:c r="E180" s="4"/>
    </x:row>
    <x:row r="181" ht="38" customHeight="1">
      <x:c r="A181" s="4"/>
      <x:c r="B181" s="4"/>
      <x:c r="C181" s="4"/>
      <x:c r="D181" s="4"/>
      <x:c r="E181" s="4"/>
    </x:row>
    <x:row r="182" ht="38" customHeight="1">
      <x:c r="A182" s="4"/>
      <x:c r="B182" s="4"/>
      <x:c r="C182" s="4"/>
      <x:c r="D182" s="4"/>
      <x:c r="E182" s="4"/>
    </x:row>
    <x:row r="183" ht="38" customHeight="1">
      <x:c r="A183" s="4"/>
      <x:c r="B183" s="4"/>
      <x:c r="C183" s="4"/>
      <x:c r="D183" s="4"/>
      <x:c r="E183" s="4"/>
    </x:row>
    <x:row r="184" ht="38" customHeight="1">
      <x:c r="A184" s="4"/>
      <x:c r="B184" s="4"/>
      <x:c r="C184" s="4"/>
      <x:c r="D184" s="4"/>
      <x:c r="E184" s="4"/>
    </x:row>
    <x:row r="185" ht="38" customHeight="1">
      <x:c r="A185" s="4"/>
      <x:c r="B185" s="4"/>
      <x:c r="C185" s="4"/>
      <x:c r="D185" s="4"/>
      <x:c r="E185" s="4"/>
    </x:row>
    <x:row r="186" ht="38" customHeight="1">
      <x:c r="A186" s="4"/>
      <x:c r="B186" s="4"/>
      <x:c r="C186" s="4"/>
      <x:c r="D186" s="4"/>
      <x:c r="E186" s="4"/>
    </x:row>
    <x:row r="187" ht="38" customHeight="1">
      <x:c r="A187" s="4"/>
      <x:c r="B187" s="4"/>
      <x:c r="C187" s="4"/>
      <x:c r="D187" s="4"/>
      <x:c r="E187" s="4"/>
    </x:row>
    <x:row r="188" ht="38" customHeight="1">
      <x:c r="A188" s="4"/>
      <x:c r="B188" s="4"/>
      <x:c r="C188" s="4"/>
      <x:c r="D188" s="4"/>
      <x:c r="E188" s="4"/>
    </x:row>
    <x:row r="189" ht="38" customHeight="1">
      <x:c r="A189" s="4"/>
      <x:c r="B189" s="4"/>
      <x:c r="C189" s="4"/>
      <x:c r="D189" s="4"/>
      <x:c r="E189" s="4"/>
    </x:row>
    <x:row r="190" ht="38" customHeight="1">
      <x:c r="A190" s="4"/>
      <x:c r="B190" s="4"/>
      <x:c r="C190" s="4"/>
      <x:c r="D190" s="4"/>
      <x:c r="E190" s="4"/>
    </x:row>
    <x:row r="191" ht="38" customHeight="1">
      <x:c r="A191" s="4"/>
      <x:c r="B191" s="4"/>
      <x:c r="C191" s="4"/>
      <x:c r="D191" s="4"/>
      <x:c r="E191" s="4"/>
    </x:row>
    <x:row r="192" ht="38" customHeight="1">
      <x:c r="A192" s="4"/>
      <x:c r="B192" s="4"/>
      <x:c r="C192" s="4"/>
      <x:c r="D192" s="4"/>
      <x:c r="E192" s="4"/>
    </x:row>
    <x:row r="193" ht="38" customHeight="1">
      <x:c r="A193" s="4"/>
      <x:c r="B193" s="4"/>
      <x:c r="C193" s="4"/>
      <x:c r="D193" s="4"/>
      <x:c r="E193" s="4"/>
    </x:row>
    <x:row r="194" ht="38" customHeight="1">
      <x:c r="A194" s="4"/>
      <x:c r="B194" s="4"/>
      <x:c r="C194" s="4"/>
      <x:c r="D194" s="4"/>
      <x:c r="E194" s="4"/>
    </x:row>
    <x:row r="195" ht="38" customHeight="1">
      <x:c r="A195" s="4"/>
      <x:c r="B195" s="4"/>
      <x:c r="C195" s="4"/>
      <x:c r="D195" s="4"/>
      <x:c r="E195" s="4"/>
    </x:row>
    <x:row r="196" ht="38" customHeight="1">
      <x:c r="A196" s="4"/>
      <x:c r="B196" s="4"/>
      <x:c r="C196" s="4"/>
      <x:c r="D196" s="4"/>
      <x:c r="E196" s="4"/>
    </x:row>
    <x:row r="197" ht="38" customHeight="1">
      <x:c r="A197" s="4"/>
      <x:c r="B197" s="4"/>
      <x:c r="C197" s="4"/>
      <x:c r="D197" s="4"/>
      <x:c r="E197" s="4"/>
    </x:row>
    <x:row r="198" ht="38" customHeight="1">
      <x:c r="A198" s="4"/>
      <x:c r="B198" s="4"/>
      <x:c r="C198" s="4"/>
      <x:c r="D198" s="4"/>
      <x:c r="E198" s="4"/>
    </x:row>
    <x:row r="199" ht="38" customHeight="1">
      <x:c r="A199" s="4"/>
      <x:c r="B199" s="4"/>
      <x:c r="C199" s="4"/>
      <x:c r="D199" s="4"/>
      <x:c r="E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L29"/>
    <x:mergeCell ref="A31:L32"/>
    <x:mergeCell ref="A34:L34"/>
    <x:mergeCell ref="A35:L40"/>
    <x:mergeCell ref="A42:L43"/>
    <x:mergeCell ref="A44:L45"/>
    <x:mergeCell ref="A46:L47"/>
    <x:mergeCell ref="A48:L49"/>
    <x:mergeCell ref="A50:L51"/>
    <x:mergeCell ref="A53:L54"/>
    <x:mergeCell ref="A94:L95"/>
    <x:mergeCell ref="A121:L125"/>
  </x:mergeCells>
  <x:dataValidations count="1">
    <x:dataValidation type="list" sqref="D99:D117">
      <x:formula1>"1,2,3,4,5,6,7,8,9,10"</x:formula1>
    </x:dataValidation>
  </x:dataValidations>
  <x:pageMargins left="0.7" right="0.7" top="0.75" bottom="0.75" header="0.3" footer="0.3"/>
</x:worksheet>
</file>

<file path=xl/worksheets/sheet9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H24 | One-month line-manager follow-up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H24</x:v>
      </x:c>
      <x:c r="K5" s="24"/>
      <x:c r="L5" s="24"/>
    </x:row>
    <x:row r="6" ht="22" customHeight="1">
      <x:c r="A6" s="4"/>
      <x:c r="B6" s="4"/>
      <x:c r="C6" s="4"/>
      <x:c r="D6" s="4"/>
      <x:c r="E6" s="4"/>
      <x:c r="F6" s="4"/>
      <x:c r="G6" s="4"/>
      <x:c r="H6" s="4"/>
      <x:c r="I6" s="4"/>
      <x:c r="J6" s="4"/>
      <x:c r="K6" s="4"/>
      <x:c r="L6" s="4"/>
    </x:row>
    <x:row r="7" ht="22" customHeight="1">
      <x:c r="A7" s="30" t="str">
        <x:v>MANUAL GUIDE / 333    FORM / 333</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Learner / role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Training completed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Review date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Where has the learning been used?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What evidence shows improved practice?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What still needs support or training?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Action, owner and follow-up date
Complete using the source method and authorised local evidence.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6" t="str">
        <x:v>COMPLETION CHECK / A completed local record with source and adaptation boundaries visible.</x:v>
      </x:c>
      <x:c r="B40" s="36"/>
      <x:c r="C40" s="36"/>
      <x:c r="D40" s="36"/>
      <x:c r="E40" s="36"/>
      <x:c r="F40" s="36"/>
      <x:c r="G40" s="36"/>
      <x:c r="H40" s="36"/>
      <x:c r="I40" s="36"/>
      <x:c r="J40" s="36"/>
      <x:c r="K40" s="36"/>
      <x:c r="L40" s="36"/>
    </x:row>
    <x:row r="41" ht="22" customHeight="1">
      <x:c r="A41" s="36"/>
      <x:c r="B41" s="36"/>
      <x:c r="C41" s="36"/>
      <x:c r="D41" s="36"/>
      <x:c r="E41" s="36"/>
      <x:c r="F41" s="36"/>
      <x:c r="G41" s="36"/>
      <x:c r="H41" s="36"/>
      <x:c r="I41" s="36"/>
      <x:c r="J41" s="36"/>
      <x:c r="K41" s="36"/>
      <x:c r="L41" s="36"/>
    </x:row>
    <x:row r="42" ht="22" customHeight="1">
      <x:c r="A42" s="4"/>
      <x:c r="B42" s="4"/>
      <x:c r="C42" s="4"/>
      <x:c r="D42" s="4"/>
      <x:c r="E42" s="4"/>
      <x:c r="F42" s="4"/>
      <x:c r="G42" s="4"/>
      <x:c r="H42" s="4"/>
      <x:c r="I42" s="4"/>
      <x:c r="J42" s="4"/>
      <x:c r="K42" s="4"/>
      <x:c r="L42" s="4"/>
    </x:row>
    <x:row r="43" ht="22" customHeight="1">
      <x:c r="A43" s="44" t="str">
        <x:v>USE BOUNDARY / Use observable work evidence. The one-month timing is retained from the source, not a universal evaluation rule.</x:v>
      </x:c>
      <x:c r="B43" s="44"/>
      <x:c r="C43" s="44"/>
      <x:c r="D43" s="44"/>
      <x:c r="E43" s="44"/>
      <x:c r="F43" s="44"/>
      <x:c r="G43" s="44"/>
      <x:c r="H43" s="44"/>
      <x:c r="I43" s="44"/>
      <x:c r="J43" s="44"/>
      <x:c r="K43" s="44"/>
      <x:c r="L43" s="44"/>
    </x:row>
    <x:row r="44" ht="22" customHeight="1">
      <x:c r="A44" s="44"/>
      <x:c r="B44" s="44"/>
      <x:c r="C44" s="44"/>
      <x:c r="D44" s="44"/>
      <x:c r="E44" s="44"/>
      <x:c r="F44" s="44"/>
      <x:c r="G44" s="44"/>
      <x:c r="H44" s="44"/>
      <x:c r="I44" s="44"/>
      <x:c r="J44" s="44"/>
      <x:c r="K44" s="44"/>
      <x:c r="L44" s="44"/>
    </x:row>
    <x:row r="45" ht="22" customHeight="1">
      <x:c r="A45" s="4"/>
      <x:c r="B45" s="4"/>
      <x:c r="C45" s="4"/>
      <x:c r="D45" s="4"/>
      <x:c r="E45" s="4"/>
      <x:c r="F45" s="4"/>
      <x:c r="G45" s="4"/>
      <x:c r="H45" s="4"/>
      <x:c r="I45" s="4"/>
      <x:c r="J45" s="4"/>
      <x:c r="K45" s="4"/>
      <x:c r="L45" s="4"/>
    </x:row>
    <x:row r="46" ht="22" customHeight="1">
      <x:c r="A46" s="50" t="str">
        <x:v>GUIDANCE / read before completing the record</x:v>
      </x:c>
      <x:c r="B46" s="50"/>
      <x:c r="C46" s="50"/>
      <x:c r="D46" s="50"/>
      <x:c r="E46" s="50"/>
      <x:c r="F46" s="50"/>
      <x:c r="G46" s="50"/>
      <x:c r="H46" s="50"/>
      <x:c r="I46" s="50"/>
      <x:c r="J46" s="50"/>
      <x:c r="K46" s="50"/>
      <x:c r="L46" s="50"/>
    </x:row>
    <x:row r="47" ht="22" customHeight="1">
      <x:c r="A47" s="53" t="str">
        <x:v>Use observable work evidence. The one-month timing is retained from the source, not a universal evaluation rule.</x:v>
      </x:c>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53"/>
      <x:c r="B49" s="53"/>
      <x:c r="C49" s="53"/>
      <x:c r="D49" s="53"/>
      <x:c r="E49" s="53"/>
      <x:c r="F49" s="53"/>
      <x:c r="G49" s="53"/>
      <x:c r="H49" s="53"/>
      <x:c r="I49" s="53"/>
      <x:c r="J49" s="53"/>
      <x:c r="K49" s="53"/>
      <x:c r="L49" s="53"/>
    </x:row>
    <x:row r="50" ht="22" customHeight="1">
      <x:c r="A50" s="53"/>
      <x:c r="B50" s="53"/>
      <x:c r="C50" s="53"/>
      <x:c r="D50" s="53"/>
      <x:c r="E50" s="53"/>
      <x:c r="F50" s="53"/>
      <x:c r="G50" s="53"/>
      <x:c r="H50" s="53"/>
      <x:c r="I50" s="53"/>
      <x:c r="J50" s="53"/>
      <x:c r="K50" s="53"/>
      <x:c r="L50" s="53"/>
    </x:row>
    <x:row r="51" ht="22" customHeight="1">
      <x:c r="A51" s="53"/>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4"/>
      <x:c r="B53" s="4"/>
      <x:c r="C53" s="4"/>
      <x:c r="D53" s="4"/>
      <x:c r="E53" s="4"/>
      <x:c r="F53" s="4"/>
      <x:c r="G53" s="4"/>
      <x:c r="H53" s="4"/>
      <x:c r="I53" s="4"/>
      <x:c r="J53" s="4"/>
      <x:c r="K53" s="4"/>
      <x:c r="L53" s="4"/>
    </x:row>
    <x:row r="54" ht="22" customHeight="1">
      <x:c r="A54" s="60" t="str">
        <x:v>01. Read the linked source method and retain its terminology and context.</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02. Agree local scope, participants, information handling and decision rights.</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03. Complete the working fields with evidence, owners and dates.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04. Apply only the scoring rules actually specified; document any local addition.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05. Review the result and connect it to the next workstream or decision.</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4"/>
      <x:c r="B64" s="4"/>
      <x:c r="C64" s="4"/>
      <x:c r="D64" s="4"/>
      <x:c r="E64" s="4"/>
      <x:c r="F64" s="4"/>
      <x:c r="G64" s="4"/>
      <x:c r="H64" s="4"/>
      <x:c r="I64" s="4"/>
      <x:c r="J64" s="4"/>
      <x:c r="K64" s="4"/>
      <x:c r="L64" s="4"/>
    </x:row>
    <x:row r="65" ht="22" customHeight="1">
      <x:c r="A65" s="44" t="str">
        <x:v>SOURCE / U01 p. 82; U03</x:v>
      </x:c>
      <x:c r="B65" s="44"/>
      <x:c r="C65" s="44"/>
      <x:c r="D65" s="44"/>
      <x:c r="E65" s="44"/>
      <x:c r="F65" s="44"/>
      <x:c r="G65" s="44"/>
      <x:c r="H65" s="44"/>
      <x:c r="I65" s="44"/>
      <x:c r="J65" s="44"/>
      <x:c r="K65" s="44"/>
      <x:c r="L65" s="44"/>
    </x:row>
    <x:row r="66" ht="22" customHeight="1">
      <x:c r="A66" s="44"/>
      <x:c r="B66" s="44"/>
      <x:c r="C66" s="44"/>
      <x:c r="D66" s="44"/>
      <x:c r="E66" s="44"/>
      <x:c r="F66" s="44"/>
      <x:c r="G66" s="44"/>
      <x:c r="H66" s="44"/>
      <x:c r="I66" s="44"/>
      <x:c r="J66" s="44"/>
      <x:c r="K66" s="44"/>
      <x:c r="L66" s="4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L41"/>
    <x:mergeCell ref="A43:L44"/>
    <x:mergeCell ref="A46:L46"/>
    <x:mergeCell ref="A47:L52"/>
    <x:mergeCell ref="A54:L55"/>
    <x:mergeCell ref="A56:L57"/>
    <x:mergeCell ref="A58:L59"/>
    <x:mergeCell ref="A60:L61"/>
    <x:mergeCell ref="A62:L63"/>
    <x:mergeCell ref="A65:L66"/>
  </x:mergeCells>
  <x:pageMargins left="0.7" right="0.7" top="0.75" bottom="0.75" header="0.3" footer="0.3"/>
</x:worksheet>
</file>

<file path=xl/worksheets/sheet9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H25 | Change progress review</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H25</x:v>
      </x:c>
      <x:c r="K5" s="24"/>
      <x:c r="L5" s="24"/>
    </x:row>
    <x:row r="6" ht="22" customHeight="1">
      <x:c r="A6" s="4"/>
      <x:c r="B6" s="4"/>
      <x:c r="C6" s="4"/>
      <x:c r="D6" s="4"/>
      <x:c r="E6" s="4"/>
      <x:c r="F6" s="4"/>
      <x:c r="G6" s="4"/>
      <x:c r="H6" s="4"/>
      <x:c r="I6" s="4"/>
      <x:c r="J6" s="4"/>
      <x:c r="K6" s="4"/>
      <x:c r="L6" s="4"/>
    </x:row>
    <x:row r="7" ht="22" customHeight="1">
      <x:c r="A7" s="30" t="str">
        <x:v>MANUAL GUIDE / 337    FORM / 337</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Programme / review period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Sponsor / chair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Review date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Workstream / milestone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Agreed evidence of progress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Current position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Decision / corrective action
Complete using the source method and authorised local evidence.</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Owner / due
Complete using the source method and authorised local evidence.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completed local record with source and adaptation boundaries visible.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Keep critical issues and successes visible. Report evidence of changed conditions, not only completed activities.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Keep critical issues and successes visible. Report evidence of changed conditions, not only completed activities.</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Read the linked source method and retain its terminology and context.</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Agree local scope, participants, information handling and decision rights.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Complete the working fields with evidence, owners and dates.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Apply only the scoring rules actually specified; document any local addition.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Review the result and connect it to the next workstream or decision.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U01 p. 86; U03</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9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H26 | Lessons learned and improvement areas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H26</x:v>
      </x:c>
      <x:c r="K5" s="24"/>
      <x:c r="L5" s="24"/>
    </x:row>
    <x:row r="6" ht="22" customHeight="1">
      <x:c r="A6" s="4"/>
      <x:c r="B6" s="4"/>
      <x:c r="C6" s="4"/>
      <x:c r="D6" s="4"/>
      <x:c r="E6" s="4"/>
      <x:c r="F6" s="4"/>
      <x:c r="G6" s="4"/>
      <x:c r="H6" s="4"/>
      <x:c r="I6" s="4"/>
      <x:c r="J6" s="4"/>
      <x:c r="K6" s="4"/>
      <x:c r="L6" s="4"/>
    </x:row>
    <x:row r="7" ht="22" customHeight="1">
      <x:c r="A7" s="30" t="str">
        <x:v>MANUAL GUIDE / 338    FORM / 338</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Lessons learned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Improvement areas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6" t="str">
        <x:v>COMPLETION CHECK / A completed local record with source and adaptation boundaries visible.</x:v>
      </x:c>
      <x:c r="B20" s="36"/>
      <x:c r="C20" s="36"/>
      <x:c r="D20" s="36"/>
      <x:c r="E20" s="36"/>
      <x:c r="F20" s="36"/>
      <x:c r="G20" s="36"/>
      <x:c r="H20" s="36"/>
      <x:c r="I20" s="36"/>
      <x:c r="J20" s="36"/>
      <x:c r="K20" s="36"/>
      <x:c r="L20" s="36"/>
    </x:row>
    <x:row r="21" ht="22" customHeight="1">
      <x:c r="A21" s="36"/>
      <x:c r="B21" s="36"/>
      <x:c r="C21" s="36"/>
      <x:c r="D21" s="36"/>
      <x:c r="E21" s="36"/>
      <x:c r="F21" s="36"/>
      <x:c r="G21" s="36"/>
      <x:c r="H21" s="36"/>
      <x:c r="I21" s="36"/>
      <x:c r="J21" s="36"/>
      <x:c r="K21" s="36"/>
      <x:c r="L21" s="36"/>
    </x:row>
    <x:row r="22" ht="22" customHeight="1">
      <x:c r="A22" s="4"/>
      <x:c r="B22" s="4"/>
      <x:c r="C22" s="4"/>
      <x:c r="D22" s="4"/>
      <x:c r="E22" s="4"/>
      <x:c r="F22" s="4"/>
      <x:c r="G22" s="4"/>
      <x:c r="H22" s="4"/>
      <x:c r="I22" s="4"/>
      <x:c r="J22" s="4"/>
      <x:c r="K22" s="4"/>
      <x:c r="L22" s="4"/>
    </x:row>
    <x:row r="23" ht="22" customHeight="1">
      <x:c r="A23" s="44" t="str">
        <x:v>USE BOUNDARY / Record a specific event, its explanation and the decision that should change next time.</x:v>
      </x:c>
      <x:c r="B23" s="44"/>
      <x:c r="C23" s="44"/>
      <x:c r="D23" s="44"/>
      <x:c r="E23" s="44"/>
      <x:c r="F23" s="44"/>
      <x:c r="G23" s="44"/>
      <x:c r="H23" s="44"/>
      <x:c r="I23" s="44"/>
      <x:c r="J23" s="44"/>
      <x:c r="K23" s="44"/>
      <x:c r="L23" s="44"/>
    </x:row>
    <x:row r="24" ht="22" customHeight="1">
      <x:c r="A24" s="44"/>
      <x:c r="B24" s="44"/>
      <x:c r="C24" s="44"/>
      <x:c r="D24" s="44"/>
      <x:c r="E24" s="44"/>
      <x:c r="F24" s="44"/>
      <x:c r="G24" s="44"/>
      <x:c r="H24" s="44"/>
      <x:c r="I24" s="44"/>
      <x:c r="J24" s="44"/>
      <x:c r="K24" s="44"/>
      <x:c r="L24" s="44"/>
    </x:row>
    <x:row r="25" ht="22" customHeight="1">
      <x:c r="A25" s="4"/>
      <x:c r="B25" s="4"/>
      <x:c r="C25" s="4"/>
      <x:c r="D25" s="4"/>
      <x:c r="E25" s="4"/>
      <x:c r="F25" s="4"/>
      <x:c r="G25" s="4"/>
      <x:c r="H25" s="4"/>
      <x:c r="I25" s="4"/>
      <x:c r="J25" s="4"/>
      <x:c r="K25" s="4"/>
      <x:c r="L25" s="4"/>
    </x:row>
    <x:row r="26" ht="22" customHeight="1">
      <x:c r="A26" s="50" t="str">
        <x:v>GUIDANCE / read before completing the record</x:v>
      </x:c>
      <x:c r="B26" s="50"/>
      <x:c r="C26" s="50"/>
      <x:c r="D26" s="50"/>
      <x:c r="E26" s="50"/>
      <x:c r="F26" s="50"/>
      <x:c r="G26" s="50"/>
      <x:c r="H26" s="50"/>
      <x:c r="I26" s="50"/>
      <x:c r="J26" s="50"/>
      <x:c r="K26" s="50"/>
      <x:c r="L26" s="50"/>
    </x:row>
    <x:row r="27" ht="22" customHeight="1">
      <x:c r="A27" s="53" t="str">
        <x:v>Record a specific event, its explanation and the decision that should change next time.</x:v>
      </x:c>
      <x:c r="B27" s="53"/>
      <x:c r="C27" s="53"/>
      <x:c r="D27" s="53"/>
      <x:c r="E27" s="53"/>
      <x:c r="F27" s="53"/>
      <x:c r="G27" s="53"/>
      <x:c r="H27" s="53"/>
      <x:c r="I27" s="53"/>
      <x:c r="J27" s="53"/>
      <x:c r="K27" s="53"/>
      <x:c r="L27" s="53"/>
    </x:row>
    <x:row r="28" ht="22" customHeight="1">
      <x:c r="A28" s="53"/>
      <x:c r="B28" s="53"/>
      <x:c r="C28" s="53"/>
      <x:c r="D28" s="53"/>
      <x:c r="E28" s="53"/>
      <x:c r="F28" s="53"/>
      <x:c r="G28" s="53"/>
      <x:c r="H28" s="53"/>
      <x:c r="I28" s="53"/>
      <x:c r="J28" s="53"/>
      <x:c r="K28" s="53"/>
      <x:c r="L28" s="53"/>
    </x:row>
    <x:row r="29" ht="22" customHeight="1">
      <x:c r="A29" s="53"/>
      <x:c r="B29" s="53"/>
      <x:c r="C29" s="53"/>
      <x:c r="D29" s="53"/>
      <x:c r="E29" s="53"/>
      <x:c r="F29" s="53"/>
      <x:c r="G29" s="53"/>
      <x:c r="H29" s="53"/>
      <x:c r="I29" s="53"/>
      <x:c r="J29" s="53"/>
      <x:c r="K29" s="53"/>
      <x:c r="L29" s="53"/>
    </x:row>
    <x:row r="30" ht="22" customHeight="1">
      <x:c r="A30" s="53"/>
      <x:c r="B30" s="53"/>
      <x:c r="C30" s="53"/>
      <x:c r="D30" s="53"/>
      <x:c r="E30" s="53"/>
      <x:c r="F30" s="53"/>
      <x:c r="G30" s="53"/>
      <x:c r="H30" s="53"/>
      <x:c r="I30" s="53"/>
      <x:c r="J30" s="53"/>
      <x:c r="K30" s="53"/>
      <x:c r="L30" s="53"/>
    </x:row>
    <x:row r="31" ht="22" customHeight="1">
      <x:c r="A31" s="53"/>
      <x:c r="B31" s="53"/>
      <x:c r="C31" s="53"/>
      <x:c r="D31" s="53"/>
      <x:c r="E31" s="53"/>
      <x:c r="F31" s="53"/>
      <x:c r="G31" s="53"/>
      <x:c r="H31" s="53"/>
      <x:c r="I31" s="53"/>
      <x:c r="J31" s="53"/>
      <x:c r="K31" s="53"/>
      <x:c r="L31" s="53"/>
    </x:row>
    <x:row r="32" ht="22" customHeight="1">
      <x:c r="A32" s="53"/>
      <x:c r="B32" s="53"/>
      <x:c r="C32" s="53"/>
      <x:c r="D32" s="53"/>
      <x:c r="E32" s="53"/>
      <x:c r="F32" s="53"/>
      <x:c r="G32" s="53"/>
      <x:c r="H32" s="53"/>
      <x:c r="I32" s="53"/>
      <x:c r="J32" s="53"/>
      <x:c r="K32" s="53"/>
      <x:c r="L32" s="53"/>
    </x:row>
    <x:row r="33" ht="22" customHeight="1">
      <x:c r="A33" s="4"/>
      <x:c r="B33" s="4"/>
      <x:c r="C33" s="4"/>
      <x:c r="D33" s="4"/>
      <x:c r="E33" s="4"/>
      <x:c r="F33" s="4"/>
      <x:c r="G33" s="4"/>
      <x:c r="H33" s="4"/>
      <x:c r="I33" s="4"/>
      <x:c r="J33" s="4"/>
      <x:c r="K33" s="4"/>
      <x:c r="L33" s="4"/>
    </x:row>
    <x:row r="34" ht="22" customHeight="1">
      <x:c r="A34" s="60" t="str">
        <x:v>01. Read the linked source method and retain its terminology and context.</x:v>
      </x:c>
      <x:c r="B34" s="60"/>
      <x:c r="C34" s="60"/>
      <x:c r="D34" s="60"/>
      <x:c r="E34" s="60"/>
      <x:c r="F34" s="60"/>
      <x:c r="G34" s="60"/>
      <x:c r="H34" s="60"/>
      <x:c r="I34" s="60"/>
      <x:c r="J34" s="60"/>
      <x:c r="K34" s="60"/>
      <x:c r="L34" s="60"/>
    </x:row>
    <x:row r="35" ht="22" customHeight="1">
      <x:c r="A35" s="60"/>
      <x:c r="B35" s="60"/>
      <x:c r="C35" s="60"/>
      <x:c r="D35" s="60"/>
      <x:c r="E35" s="60"/>
      <x:c r="F35" s="60"/>
      <x:c r="G35" s="60"/>
      <x:c r="H35" s="60"/>
      <x:c r="I35" s="60"/>
      <x:c r="J35" s="60"/>
      <x:c r="K35" s="60"/>
      <x:c r="L35" s="60"/>
    </x:row>
    <x:row r="36" ht="22" customHeight="1">
      <x:c r="A36" s="57" t="str">
        <x:v>02. Agree local scope, participants, information handling and decision rights.</x:v>
      </x:c>
      <x:c r="B36" s="57"/>
      <x:c r="C36" s="57"/>
      <x:c r="D36" s="57"/>
      <x:c r="E36" s="57"/>
      <x:c r="F36" s="57"/>
      <x:c r="G36" s="57"/>
      <x:c r="H36" s="57"/>
      <x:c r="I36" s="57"/>
      <x:c r="J36" s="57"/>
      <x:c r="K36" s="57"/>
      <x:c r="L36" s="57"/>
    </x:row>
    <x:row r="37" ht="22" customHeight="1">
      <x:c r="A37" s="57"/>
      <x:c r="B37" s="57"/>
      <x:c r="C37" s="57"/>
      <x:c r="D37" s="57"/>
      <x:c r="E37" s="57"/>
      <x:c r="F37" s="57"/>
      <x:c r="G37" s="57"/>
      <x:c r="H37" s="57"/>
      <x:c r="I37" s="57"/>
      <x:c r="J37" s="57"/>
      <x:c r="K37" s="57"/>
      <x:c r="L37" s="57"/>
    </x:row>
    <x:row r="38" ht="22" customHeight="1">
      <x:c r="A38" s="60" t="str">
        <x:v>03. Complete the working fields with evidence, owners and dates.</x:v>
      </x:c>
      <x:c r="B38" s="60"/>
      <x:c r="C38" s="60"/>
      <x:c r="D38" s="60"/>
      <x:c r="E38" s="60"/>
      <x:c r="F38" s="60"/>
      <x:c r="G38" s="60"/>
      <x:c r="H38" s="60"/>
      <x:c r="I38" s="60"/>
      <x:c r="J38" s="60"/>
      <x:c r="K38" s="60"/>
      <x:c r="L38" s="60"/>
    </x:row>
    <x:row r="39" ht="22" customHeight="1">
      <x:c r="A39" s="60"/>
      <x:c r="B39" s="60"/>
      <x:c r="C39" s="60"/>
      <x:c r="D39" s="60"/>
      <x:c r="E39" s="60"/>
      <x:c r="F39" s="60"/>
      <x:c r="G39" s="60"/>
      <x:c r="H39" s="60"/>
      <x:c r="I39" s="60"/>
      <x:c r="J39" s="60"/>
      <x:c r="K39" s="60"/>
      <x:c r="L39" s="60"/>
    </x:row>
    <x:row r="40" ht="22" customHeight="1">
      <x:c r="A40" s="57" t="str">
        <x:v>04. Apply only the scoring rules actually specified; document any local addition.</x:v>
      </x:c>
      <x:c r="B40" s="57"/>
      <x:c r="C40" s="57"/>
      <x:c r="D40" s="57"/>
      <x:c r="E40" s="57"/>
      <x:c r="F40" s="57"/>
      <x:c r="G40" s="57"/>
      <x:c r="H40" s="57"/>
      <x:c r="I40" s="57"/>
      <x:c r="J40" s="57"/>
      <x:c r="K40" s="57"/>
      <x:c r="L40" s="57"/>
    </x:row>
    <x:row r="41" ht="22" customHeight="1">
      <x:c r="A41" s="57"/>
      <x:c r="B41" s="57"/>
      <x:c r="C41" s="57"/>
      <x:c r="D41" s="57"/>
      <x:c r="E41" s="57"/>
      <x:c r="F41" s="57"/>
      <x:c r="G41" s="57"/>
      <x:c r="H41" s="57"/>
      <x:c r="I41" s="57"/>
      <x:c r="J41" s="57"/>
      <x:c r="K41" s="57"/>
      <x:c r="L41" s="57"/>
    </x:row>
    <x:row r="42" ht="22" customHeight="1">
      <x:c r="A42" s="60" t="str">
        <x:v>05. Review the result and connect it to the next workstream or decision.</x:v>
      </x:c>
      <x:c r="B42" s="60"/>
      <x:c r="C42" s="60"/>
      <x:c r="D42" s="60"/>
      <x:c r="E42" s="60"/>
      <x:c r="F42" s="60"/>
      <x:c r="G42" s="60"/>
      <x:c r="H42" s="60"/>
      <x:c r="I42" s="60"/>
      <x:c r="J42" s="60"/>
      <x:c r="K42" s="60"/>
      <x:c r="L42" s="60"/>
    </x:row>
    <x:row r="43" ht="22" customHeight="1">
      <x:c r="A43" s="60"/>
      <x:c r="B43" s="60"/>
      <x:c r="C43" s="60"/>
      <x:c r="D43" s="60"/>
      <x:c r="E43" s="60"/>
      <x:c r="F43" s="60"/>
      <x:c r="G43" s="60"/>
      <x:c r="H43" s="60"/>
      <x:c r="I43" s="60"/>
      <x:c r="J43" s="60"/>
      <x:c r="K43" s="60"/>
      <x:c r="L43" s="60"/>
    </x:row>
    <x:row r="44" ht="22" customHeight="1">
      <x:c r="A44" s="4"/>
      <x:c r="B44" s="4"/>
      <x:c r="C44" s="4"/>
      <x:c r="D44" s="4"/>
      <x:c r="E44" s="4"/>
      <x:c r="F44" s="4"/>
      <x:c r="G44" s="4"/>
      <x:c r="H44" s="4"/>
      <x:c r="I44" s="4"/>
      <x:c r="J44" s="4"/>
      <x:c r="K44" s="4"/>
      <x:c r="L44" s="4"/>
    </x:row>
    <x:row r="45" ht="22" customHeight="1">
      <x:c r="A45" s="44" t="str">
        <x:v>SOURCE / U01 p. 87; U03</x:v>
      </x:c>
      <x:c r="B45" s="44"/>
      <x:c r="C45" s="44"/>
      <x:c r="D45" s="44"/>
      <x:c r="E45" s="44"/>
      <x:c r="F45" s="44"/>
      <x:c r="G45" s="44"/>
      <x:c r="H45" s="44"/>
      <x:c r="I45" s="44"/>
      <x:c r="J45" s="44"/>
      <x:c r="K45" s="44"/>
      <x:c r="L45" s="44"/>
    </x:row>
    <x:row r="46" ht="22" customHeight="1">
      <x:c r="A46" s="44"/>
      <x:c r="B46" s="44"/>
      <x:c r="C46" s="44"/>
      <x:c r="D46" s="44"/>
      <x:c r="E46" s="44"/>
      <x:c r="F46" s="44"/>
      <x:c r="G46" s="44"/>
      <x:c r="H46" s="44"/>
      <x:c r="I46" s="44"/>
      <x:c r="J46" s="44"/>
      <x:c r="K46" s="44"/>
      <x:c r="L46" s="44"/>
    </x:row>
    <x:row r="47" ht="22" customHeight="1">
      <x:c r="A47" s="4"/>
      <x:c r="B47" s="4"/>
      <x:c r="C47" s="4"/>
      <x:c r="D47" s="4"/>
      <x:c r="E47" s="4"/>
      <x:c r="F47" s="4"/>
      <x:c r="G47" s="4"/>
      <x:c r="H47" s="4"/>
      <x:c r="I47" s="4"/>
      <x:c r="J47" s="4"/>
      <x:c r="K47" s="4"/>
      <x:c r="L47" s="4"/>
    </x:row>
    <x:row r="48" ht="22" customHeight="1">
      <x:c r="A48" s="4"/>
      <x:c r="B48" s="4"/>
      <x:c r="C48" s="4"/>
      <x:c r="D48" s="4"/>
      <x:c r="E48" s="4"/>
      <x:c r="F48" s="4"/>
      <x:c r="G48" s="4"/>
      <x:c r="H48" s="4"/>
      <x:c r="I48" s="4"/>
      <x:c r="J48" s="4"/>
      <x:c r="K48" s="4"/>
      <x:c r="L48" s="4"/>
    </x:row>
    <x:row r="49" ht="22" customHeight="1">
      <x:c r="A49" s="4"/>
      <x:c r="B49" s="4"/>
      <x:c r="C49" s="4"/>
      <x:c r="D49" s="4"/>
      <x:c r="E49" s="4"/>
      <x:c r="F49" s="4"/>
      <x:c r="G49" s="4"/>
      <x:c r="H49" s="4"/>
      <x:c r="I49" s="4"/>
      <x:c r="J49" s="4"/>
      <x:c r="K49" s="4"/>
      <x:c r="L49" s="4"/>
    </x:row>
    <x:row r="50" ht="22" customHeight="1">
      <x:c r="A50" s="4"/>
      <x:c r="B50" s="4"/>
      <x:c r="C50" s="4"/>
      <x:c r="D50" s="4"/>
      <x:c r="E50" s="4"/>
      <x:c r="F50" s="4"/>
      <x:c r="G50" s="4"/>
      <x:c r="H50" s="4"/>
      <x:c r="I50" s="4"/>
      <x:c r="J50" s="4"/>
      <x:c r="K50" s="4"/>
      <x:c r="L50" s="4"/>
    </x:row>
    <x:row r="51" ht="22" customHeight="1">
      <x:c r="A51" s="4"/>
      <x:c r="B51" s="4"/>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L21"/>
    <x:mergeCell ref="A23:L24"/>
    <x:mergeCell ref="A26:L26"/>
    <x:mergeCell ref="A27:L32"/>
    <x:mergeCell ref="A34:L35"/>
    <x:mergeCell ref="A36:L37"/>
    <x:mergeCell ref="A38:L39"/>
    <x:mergeCell ref="A40:L41"/>
    <x:mergeCell ref="A42:L43"/>
    <x:mergeCell ref="A45:L46"/>
  </x:mergeCells>
  <x:pageMargins left="0.7" right="0.7" top="0.75" bottom="0.75" header="0.3" footer="0.3"/>
</x:worksheet>
</file>

<file path=xl/worksheets/sheet9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H27 | Adoption and business-as-usual handover</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corresponding working tool in the supplied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H27</x:v>
      </x:c>
      <x:c r="K5" s="24"/>
      <x:c r="L5" s="24"/>
    </x:row>
    <x:row r="6" ht="22" customHeight="1">
      <x:c r="A6" s="4"/>
      <x:c r="B6" s="4"/>
      <x:c r="C6" s="4"/>
      <x:c r="D6" s="4"/>
      <x:c r="E6" s="4"/>
      <x:c r="F6" s="4"/>
      <x:c r="G6" s="4"/>
      <x:c r="H6" s="4"/>
      <x:c r="I6" s="4"/>
      <x:c r="J6" s="4"/>
      <x:c r="K6" s="4"/>
      <x:c r="L6" s="4"/>
    </x:row>
    <x:row r="7" ht="22" customHeight="1">
      <x:c r="A7" s="30" t="str">
        <x:v>MANUAL GUIDE / 340    FORM / 340</x:v>
      </x:c>
      <x:c r="B7" s="30"/>
      <x:c r="C7" s="30"/>
      <x:c r="D7" s="30"/>
      <x:c r="E7" s="30"/>
      <x:c r="F7" s="30"/>
      <x:c r="G7" s="30" t="str">
        <x:v>SOURCE RECORD</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Ongoing activity / measure
Complete using the source method and authorised local evidence.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Receiving business owner
Complete using the source method and authorised local evidence.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Resources / learning aids
Complete using the source method and authorised local evidence.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Review rhythm
Complete using the source method and authorised local evidence.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Acceptance / outstanding action
Complete using the source method and authorised local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Agreed transition date / sponsor acceptance
Complete using the source method and authorised local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completed local record with source and adaptation boundaries visible.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A handover records ongoing ownership. It does not establish adoption without agreed measures and review.</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A handover records ongoing ownership. It does not establish adoption without agreed measures and review.</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Read the linked source method and retain its terminology and context.</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Agree local scope, participants, information handling and decision rights.</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Complete the working fields with evidence, owners and dates.</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Apply only the scoring rules actually specified; document any local addition.</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Review the result and connect it to the next workstream or decision.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U01 p. 89; U03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9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M01 | Lewin Three-Step Model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maintains the present pattern, what will shift it and what will support the new pattern?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M01</x:v>
      </x:c>
      <x:c r="K5" s="24"/>
      <x:c r="L5" s="24"/>
    </x:row>
    <x:row r="6" ht="22" customHeight="1">
      <x:c r="A6" s="4"/>
      <x:c r="B6" s="4"/>
      <x:c r="C6" s="4"/>
      <x:c r="D6" s="4"/>
      <x:c r="E6" s="4"/>
      <x:c r="F6" s="4"/>
      <x:c r="G6" s="4"/>
      <x:c r="H6" s="4"/>
      <x:c r="I6" s="4"/>
      <x:c r="J6" s="4"/>
      <x:c r="K6" s="4"/>
      <x:c r="L6" s="4"/>
    </x:row>
    <x:row r="7" ht="22" customHeight="1">
      <x:c r="A7" s="30" t="str">
        <x:v>MANUAL GUIDE / 353    FORM / 354</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Present equilibrium
Describe the work pattern and the forces maintaining it.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Driving forces
What makes a different pattern worthwhile?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Restraining forces
Which conditions sustain the old way?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Movement experiment
What bounded change will test a different equilibrium?</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Stabilising conditions
Which routines and resources will support the useful change?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Review trigger
When should the new arrangement be questioned again?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three labels provide little operational detail unless supported by diagnosis, participation and measurement. It is less descriptive of open-ended change in which the destination continually emerges. Misuse caution: refreezing should not be interpreted as imposing permanent rigidity or suppressing further learning.</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Lewin treated behaviour as the product of interacting forces within a social field, not simply individual preference. A relatively stable work pattern is a quasi-stationary equilibrium maintained by reinforcing and restraining forces. Change therefore involves loosening the forces that keep the current pattern in place, moving the group toward a different level, and stabilising the revised pattern. The familiar labels are unfreezing, moving and refreezing. Refreezing is best understood as consolidating a new equilibrium long enough for it to become workable, not making an organisation rigid. Group norms, participation and the wider environment are central throughout.</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20-22</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0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M02 | Lewinian Action Research</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can the people doing the work investigate, act and learn together?</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M02</x:v>
      </x:c>
      <x:c r="K5" s="24"/>
      <x:c r="L5" s="24"/>
    </x:row>
    <x:row r="6" ht="22" customHeight="1">
      <x:c r="A6" s="4"/>
      <x:c r="B6" s="4"/>
      <x:c r="C6" s="4"/>
      <x:c r="D6" s="4"/>
      <x:c r="E6" s="4"/>
      <x:c r="F6" s="4"/>
      <x:c r="G6" s="4"/>
      <x:c r="H6" s="4"/>
      <x:c r="I6" s="4"/>
      <x:c r="J6" s="4"/>
      <x:c r="K6" s="4"/>
      <x:c r="L6" s="4"/>
    </x:row>
    <x:row r="7" ht="22" customHeight="1">
      <x:c r="A7" s="30" t="str">
        <x:v>MANUAL GUIDE / 356    FORM / 357</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Shared question
Who helps frame the question and why does it matter?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Participants and authority
Who can influence inquiry and approve changes?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Evidence plan
What will participants observe and how will privacy be protected?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Action cycle
What will be changed and predicted?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Joint reflection
What changed, what did not and whose explanation differs?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Next inquiry
What learning changes the next question or action?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Cycles require time, facilitation skill and genuine access to decision makers. Local findings may have limited transferability and can be affected by participant or researcher bias. Misuse caution: consultation without shared influence is not participative action research and may damage trust.</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Action research joins inquiry and intervention. People affected by a problem collaborate with researchers or change practitioners to examine their situation, plan action, observe consequences and use reflection to determine the next cycle. Lewin described a spiral of steps rather than a single linear project: fact-finding informs planning, action generates new evidence, and evaluation reshapes subsequent plans. The approach treats organisational members as knowledgeable participants rather than passive research subjects. Practical improvement and credible learning are pursued together. In organisation development, action research often includes contracting, data gathering, feedback, joint diagnosis, action planning, implementation and evaluation.</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23-25</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0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M03 | Lippitt-Watson-Westley Seven-Phase Model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will the change-agent relationship build the client's ability to continue?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M03</x:v>
      </x:c>
      <x:c r="K5" s="24"/>
      <x:c r="L5" s="24"/>
    </x:row>
    <x:row r="6" ht="22" customHeight="1">
      <x:c r="A6" s="4"/>
      <x:c r="B6" s="4"/>
      <x:c r="C6" s="4"/>
      <x:c r="D6" s="4"/>
      <x:c r="E6" s="4"/>
      <x:c r="F6" s="4"/>
      <x:c r="G6" s="4"/>
      <x:c r="H6" s="4"/>
      <x:c r="I6" s="4"/>
      <x:c r="J6" s="4"/>
      <x:c r="K6" s="4"/>
      <x:c r="L6" s="4"/>
    </x:row>
    <x:row r="7" ht="22" customHeight="1">
      <x:c r="A7" s="30" t="str">
        <x:v>MANUAL GUIDE / 359    FORM / 360</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Need and relationship
What need is recognised and what help is contracted?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Clarify the problem
Which evidence and stakeholder views test the presenting request?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Alternative routes
What goals and approaches can the client compare?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Intentions into action
What will the client own during the test?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Generalise and stabilise
What must be learned before extending the practice?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End or redefine help
What capability and records permit withdrawal?</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client-change-agent framing may fit poorly where authority and ownership are highly distributed. The framework gives limited detail on politics, emergent strategy and portfolio- level change. Misuse caution: treating phases as rigid gates can suppress iteration and changing diagnoses.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Lippitt, Watson and Westley expanded planned change into seven phases that emphasise the relationship between a client system and change agent. The process begins by developing awareness of a need, establishing a helping relationship and clarifying the problem. Participants then examine alternative routes and goals, convert intentions into action, generalise and stabilise the change, and ultimately end or redefine the change-agent relationship. The distinctive contribution is not simply additional steps; it is explicit attention to the change agent's credibility, role, dependency and eventual withdrawal. Change succeeds when the client system develops the motivation and capability to continue without indefinite consultant control.</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26-28</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0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M04 | Bullock-Batten Four-Phase Model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exploration, planning, action and integration work does this change need?</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M04</x:v>
      </x:c>
      <x:c r="K5" s="24"/>
      <x:c r="L5" s="24"/>
    </x:row>
    <x:row r="6" ht="22" customHeight="1">
      <x:c r="A6" s="4"/>
      <x:c r="B6" s="4"/>
      <x:c r="C6" s="4"/>
      <x:c r="D6" s="4"/>
      <x:c r="E6" s="4"/>
      <x:c r="F6" s="4"/>
      <x:c r="G6" s="4"/>
      <x:c r="H6" s="4"/>
      <x:c r="I6" s="4"/>
      <x:c r="J6" s="4"/>
      <x:c r="K6" s="4"/>
      <x:c r="L6" s="4"/>
    </x:row>
    <x:row r="7" ht="22" customHeight="1">
      <x:c r="A7" s="30" t="str">
        <x:v>MANUAL GUIDE / 362    FORM / 363</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Exploration
What problem, sponsorship and external assistance are agreed?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Planning
What diagnosis, objectives and actions follow?</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Action
What is implemented and how is feedback collected?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Integration
How does useful practice enter ordinary systems?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Overlap and return
What new information requires a return to an earlier phase?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Handover evidence
Who accepts ownership and what proves continuity?</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Broad phases do not specify which intervention will work in a particular context. Planned-change logic may underrepresent ambiguity, politics and an evolving destination. Misuse caution: phase completion should not block revisiting diagnosis when evidence changes.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Bullock and Batten reviewed numerous organisation-development phase models and synthesised them into four broad phases: exploration, planning, action and integration. Exploration establishes the need for change and secures resources and commitment. Planning uses diagnosis to define the problem, objectives and action route. Action implements planned interventions, monitors results and adjusts activity. Integration aligns the change with organisational systems and reinforces it so responsibility transfers into normal operations. Each phase contains activities rather than a single gate, and feedback may require teams to revisit earlier assumptions. The framework is a practical map for intentional change, especially when scope and sponsorship can be defined.</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29-31</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0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M05 | Gleicher-Beckhard-Harris and Dannemiller Change Formula</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part of the readiness conversation is weak: dissatisfaction, vision or feasible first steps?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M05</x:v>
      </x:c>
      <x:c r="K5" s="24"/>
      <x:c r="L5" s="24"/>
    </x:row>
    <x:row r="6" ht="22" customHeight="1">
      <x:c r="A6" s="4"/>
      <x:c r="B6" s="4"/>
      <x:c r="C6" s="4"/>
      <x:c r="D6" s="4"/>
      <x:c r="E6" s="4"/>
      <x:c r="F6" s="4"/>
      <x:c r="G6" s="4"/>
      <x:c r="H6" s="4"/>
      <x:c r="I6" s="4"/>
      <x:c r="J6" s="4"/>
      <x:c r="K6" s="4"/>
      <x:c r="L6" s="4"/>
    </x:row>
    <x:row r="7" ht="22" customHeight="1">
      <x:c r="A7" s="30" t="str">
        <x:v>MANUAL GUIDE / 365    FORM / 366</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Dissatisfaction
What credible evidence makes the present position unsatisfactory?</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Vision
What better future can people understand and value?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First steps
What achievable action can people take soon?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Resistance and cost
What losses, concerns or constraints require an answer?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Weakest condition
Which condition needs attention rather than more persuasion?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Action and review
Who changes the condition and how will it be checked?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variables and multiplication sign do not support precise mathematical prediction. The formula underrepresents power, identity, capability and emergent learning. Misuse caution: leaders should not inflate dissatisfaction through fear or manipulation.</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Change Formula is a readiness conversation commonly expressed as D × V × F &gt; R. Dissatisfaction with the present, a compelling vision of a better future and practical first steps must combine strongly enough to overcome resistance or the perceived cost of change. Its multiplicative form conveys that if any enabling term is effectively absent, momentum may collapse even when the others are strong. Beckhard and Harris published an influential version associated with earlier work by David Gleicher; Kathie Dannemiller later popularised related notation. The formula helps diagnose stalled momentum. It is a heuristic, not a literal equation or probability of success.</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32-34</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0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M06 | Kotter Eight-Step Process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leadership work is missing from the eight-step change effort?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M06</x:v>
      </x:c>
      <x:c r="K5" s="24"/>
      <x:c r="L5" s="24"/>
    </x:row>
    <x:row r="6" ht="22" customHeight="1">
      <x:c r="A6" s="4"/>
      <x:c r="B6" s="4"/>
      <x:c r="C6" s="4"/>
      <x:c r="D6" s="4"/>
      <x:c r="E6" s="4"/>
      <x:c r="F6" s="4"/>
      <x:c r="G6" s="4"/>
      <x:c r="H6" s="4"/>
      <x:c r="I6" s="4"/>
      <x:c r="J6" s="4"/>
      <x:c r="K6" s="4"/>
      <x:c r="L6" s="4"/>
    </x:row>
    <x:row r="7" ht="22" customHeight="1">
      <x:c r="A7" s="30" t="str">
        <x:v>MANUAL GUIDE / 368    FORM / 369</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Urgency and coalition
What need is evidenced and who owns the response?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Vision and communication
What future work is clear and how is understanding checked?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Enabled action
Which barriers still prevent the work?</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Short-term wins
Which improvement has actually been verified?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Consolidation
What deeper changes and further waves are needed?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Institutionalisation
Which routines and leadership choices preserve useful practice?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top-led framing can underplay employee agency, local sensemaking and political contestation. The process offers limited diagnostic guidance for choosing the actual change design. Misuse caution: manufactured urgency, symbolic coalitions or superficial wins can reduce trust.</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Kotter's original eight-step process responds to recurring failure patterns in major transformation. Leaders establish sufficient urgency, assemble a powerful guiding coalition, create a vision and strategy, communicate the change vision, empower broad-based action, generate short-term wins, consolidate gains to produce more change, and anchor new approaches in culture. The sequence stresses that transformation requires sustained leadership and social mobilisation, not a project announcement. Later Kotter work reframed elements for faster, networked environments, but this profile preserves the 1995-1996 formulation. Steps can overlap, yet skipping foundational conditions can weaken later execution.</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35-37</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0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M07 | Kotter Accelerate and Dual Operating System</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can a voluntary change network work alongside formal operating accountability?</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M07</x:v>
      </x:c>
      <x:c r="K5" s="24"/>
      <x:c r="L5" s="24"/>
    </x:row>
    <x:row r="6" ht="22" customHeight="1">
      <x:c r="A6" s="4"/>
      <x:c r="B6" s="4"/>
      <x:c r="C6" s="4"/>
      <x:c r="D6" s="4"/>
      <x:c r="E6" s="4"/>
      <x:c r="F6" s="4"/>
      <x:c r="G6" s="4"/>
      <x:c r="H6" s="4"/>
      <x:c r="I6" s="4"/>
      <x:c r="J6" s="4"/>
      <x:c r="K6" s="4"/>
      <x:c r="L6" s="4"/>
    </x:row>
    <x:row r="7" ht="22" customHeight="1">
      <x:c r="A7" s="30" t="str">
        <x:v>MANUAL GUIDE / 371    FORM / 372</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Strategic opportunity
What opportunity invites contribution beyond assigned duties?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Network purpose
What can volunteers explore and contribute?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Hierarchy connection
Who retains formal approval and resource authority?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Participation conditions
How are choice, workload and access protected?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Learning and acceleration
How are useful experiments connected and scaled?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Boundary review
What would show the network is duplicating or bypassing governance?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Employees may experience overload when network work is added without capacity or recognition. Conflicting authority between hierarchy and network can produce frustration and political resistance. Misuse caution: mandated participation or a shadow hierarchy undermines the model's volunteer premise.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Accelerate argues that a mature management hierarchy is efficient at running today's organisation but often too slow for strategic adaptation. Kotter proposes a dual operating system: the hierarchy continues to deliver reliable operations while a more fluid network mobilises people across silos around strategic opportunities. The network uses eight accelerators related to urgency, a guiding coalition, strategic vision, volunteer participation, barrier removal, visible wins, sustained acceleration and institutionalised change. Network and hierarchy are connected, not rival structures. The approach depends on genuine voluntary energy and information flow; it is not a second reporting hierarchy disguised as an innovation programme.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38-40</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0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M08 | Beer-Eisenstat-Spector Six-Step Critical Path</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will joint diagnosis and task alignment change work before formal programmes multiply?</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M08</x:v>
      </x:c>
      <x:c r="K5" s="24"/>
      <x:c r="L5" s="24"/>
    </x:row>
    <x:row r="6" ht="22" customHeight="1">
      <x:c r="A6" s="4"/>
      <x:c r="B6" s="4"/>
      <x:c r="C6" s="4"/>
      <x:c r="D6" s="4"/>
      <x:c r="E6" s="4"/>
      <x:c r="F6" s="4"/>
      <x:c r="G6" s="4"/>
      <x:c r="H6" s="4"/>
      <x:c r="I6" s="4"/>
      <x:c r="J6" s="4"/>
      <x:c r="K6" s="4"/>
      <x:c r="L6" s="4"/>
    </x:row>
    <x:row r="7" ht="22" customHeight="1">
      <x:c r="A7" s="30" t="str">
        <x:v>MANUAL GUIDE / 374    FORM / 375</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Joint diagnosis
What shared business problem is examined by those affected?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Shared vision
What better task arrangement follows from the diagnosis?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Commitment and competence
Who agrees to test and what capability is needed?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Spread and coordination
How will learning travel without a premature blanket rollout?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Institutionalise
Which formal systems need to catch up with proven practice?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Monitor and adjust
What evidence will challenge the new arrangement?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Unit-by-unit diffusion may be slow when enterprise-wide coordination is urgent. Local success can be difficult to transfer across materially different contexts. Misuse caution: delaying all formal-system change can leave local teams blocked by enterprise constraints.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Beer, Eisenstat and Spector argued that programme-led change often fails when corporate staff begin with abstract training, slogans or formal systems. Their six-step critical path starts in a concrete business unit with joint diagnosis of competitive problems. Participants develop a shared vision of how to organise, build consensus, competence and cohesion, spread learning to connected units without imposing it mechanically, institutionalise successful practice through policies and structures, and monitor and adjust. Behaviour and task relationships change before formal systems are used to lock them in. The approach privileges organisational learning and locally credible action over headquarters-driven programme activity.</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41-43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0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M09 | Pettigrew Context-Content-Process Framework</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is changing, in which context, and through whose actions over time?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M09</x:v>
      </x:c>
      <x:c r="K5" s="24"/>
      <x:c r="L5" s="24"/>
    </x:row>
    <x:row r="6" ht="22" customHeight="1">
      <x:c r="A6" s="4"/>
      <x:c r="B6" s="4"/>
      <x:c r="C6" s="4"/>
      <x:c r="D6" s="4"/>
      <x:c r="E6" s="4"/>
      <x:c r="F6" s="4"/>
      <x:c r="G6" s="4"/>
      <x:c r="H6" s="4"/>
      <x:c r="I6" s="4"/>
      <x:c r="J6" s="4"/>
      <x:c r="K6" s="4"/>
      <x:c r="L6" s="4"/>
    </x:row>
    <x:row r="7" ht="22" customHeight="1">
      <x:c r="A7" s="30" t="str">
        <x:v>MANUAL GUIDE / 377    FORM / 378</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Content
What exactly changes and what remains outside scope?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Outer context
Which external conditions matter to this change?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Inner context
Which history, culture, resources and power relations matter?</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Process and chronology
What events, decisions and interactions shaped progress?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Power and competing accounts
Whose interpretation differs and what explains the difference?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Implication
What response fits the combined account rather than one isolated factor?</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Longitudinal analysis can be data intensive and difficult under urgent timelines. The framework diagnoses and explains but does not prescribe a complete intervention. Misuse caution: three descriptive headings without temporal and political analysis miss the processual contribution.</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Pettigrew's processual approach examines change through the interconnected questions of content, context and process. Content is what changes-strategy, structure, technology or practice. Outer context includes economic, political, sector and societal conditions; inner context includes culture, power, capabilities and organisational history. Process concerns how actors interpret, negotiate and enact change over time. Outcomes cannot be explained by a change intervention alone because context shapes action and action reshapes context. Analysis should be longitudinal, attending to sequences, critical incidents, competing interests and prior decisions rather than taking a single snapshot or attributing success to one programme.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44-46</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0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M10 | Nadler-Tushman Congruence Model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Where is the fit weak between work, people, formal arrangements and informal organisation?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M10</x:v>
      </x:c>
      <x:c r="K5" s="24"/>
      <x:c r="L5" s="24"/>
    </x:row>
    <x:row r="6" ht="22" customHeight="1">
      <x:c r="A6" s="4"/>
      <x:c r="B6" s="4"/>
      <x:c r="C6" s="4"/>
      <x:c r="D6" s="4"/>
      <x:c r="E6" s="4"/>
      <x:c r="F6" s="4"/>
      <x:c r="G6" s="4"/>
      <x:c r="H6" s="4"/>
      <x:c r="I6" s="4"/>
      <x:c r="J6" s="4"/>
      <x:c r="K6" s="4"/>
      <x:c r="L6" s="4"/>
    </x:row>
    <x:row r="7" ht="22" customHeight="1">
      <x:c r="A7" s="30" t="str">
        <x:v>MANUAL GUIDE / 382    FORM / 383</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Inputs and strategy
What environment, resources and direction frame the work?</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Work
What tasks and interdependencies must be performed?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People
What skills, expectations and resources do role holders bring?</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Formal organisation
Which roles, procedures and measures shape behaviour?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Informal organisation
Which relationships and unwritten practices fill gaps?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Fit and intervention
Which mismatch will be tested first?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Congruence can be difficult to operationalise and compare reliably. The diagnostic is data intensive and may produce many possible interdependencies. Misuse caution: excessive internal fit can create rigidity if adaptation and constructive tension are ignored.</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Congruence Model views an organisation as an open transformation system. Inputs- including environment, resources, history and strategy-are converted into outputs through four interacting components: work, people, formal organisation and informal organisation. Problems often arise not because one component is inherently weak, but because critical pairs do not fit. A technically sound process may fail if skills, rewards or informal norms conflict with it. Diagnosis therefore examines components and congruence between them at individual, group and organisational levels. The model does not assume that more congruence is always better; fit must serve strategy while preserving adaptability.</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48-50</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0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M11 | Burke-Litwin Model of Organisational Performance and Change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connected organisational variables may explain the performance pattern?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M11</x:v>
      </x:c>
      <x:c r="K5" s="24"/>
      <x:c r="L5" s="24"/>
    </x:row>
    <x:row r="6" ht="22" customHeight="1">
      <x:c r="A6" s="4"/>
      <x:c r="B6" s="4"/>
      <x:c r="C6" s="4"/>
      <x:c r="D6" s="4"/>
      <x:c r="E6" s="4"/>
      <x:c r="F6" s="4"/>
      <x:c r="G6" s="4"/>
      <x:c r="H6" s="4"/>
      <x:c r="I6" s="4"/>
      <x:c r="J6" s="4"/>
      <x:c r="K6" s="4"/>
      <x:c r="L6" s="4"/>
    </x:row>
    <x:row r="7" ht="22" customHeight="1">
      <x:c r="A7" s="30" t="str">
        <x:v>MANUAL GUIDE / 385    FORM / 386</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External environment
What external pressure or opportunity is evidenced?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Transformational variables
How do mission, strategy, leadership and culture interact?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Transactional variables
How do structure, systems and management practices interact?</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Work climate and needs
What do people experience and need to perform?</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Motivation and performance
What behaviour and outcomes are observed, without assuming causality?</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Hypothesis and test
Which proposed link will be tested and what could disconfirm it?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number of variables and arrows can make prioritisation and measurement demanding. The complete causal ordering has not been universally validated across contexts. Misuse caution: the diagram should not be used to claim causality from cross-sectional survey correlations alone.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Burke and Litwin portray organisations as open systems in which twelve connected variables influence individual and organisational performance. The external environment is a major driver. Mission and strategy, leadership and culture are transformational variables because changes there can alter the organisation's fundamental pattern. Structure, management practices, systems, work-unit climate, task requirements and individual skills are more transactional. Individual needs and values, motivation and performance connect these conditions to outcomes. Feedback travels throughout the system. The model encourages leaders to diagnose the likely level and pathway of change rather than intervene everywhere or assume that a structural change will automatically alter behaviour.</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51-53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1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M12 | McKinsey 7-S Framework</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Do the seven organisational elements support the proposed way of working?</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M12</x:v>
      </x:c>
      <x:c r="K5" s="24"/>
      <x:c r="L5" s="24"/>
    </x:row>
    <x:row r="6" ht="22" customHeight="1">
      <x:c r="A6" s="4"/>
      <x:c r="B6" s="4"/>
      <x:c r="C6" s="4"/>
      <x:c r="D6" s="4"/>
      <x:c r="E6" s="4"/>
      <x:c r="F6" s="4"/>
      <x:c r="G6" s="4"/>
      <x:c r="H6" s="4"/>
      <x:c r="I6" s="4"/>
      <x:c r="J6" s="4"/>
      <x:c r="K6" s="4"/>
      <x:c r="L6" s="4"/>
    </x:row>
    <x:row r="7" ht="22" customHeight="1">
      <x:c r="A7" s="30" t="str">
        <x:v>MANUAL GUIDE / 388    FORM / 389</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Strategy and shared values
What direction and values should guide decisions?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Structure and systems
Which accountabilities and workflows need alignment?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Staff and skills
Who is available and what must they be able to do?</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Style
What leadership behaviour reinforces or contradicts the design?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Misalignment
Which conflict between elements has the greatest consequence?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Coherent response
What linked adjustments will be tested together?</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framework does not specify causal direction, priority or implementation sequence. Broad categories can overlap and omit explicit treatment of ecosystems, power and technology. Misuse caution: completing seven boxes without testing interactions is not alignment analysis.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7-S Framework asks leaders to consider strategy, structure, systems, shared values, skills, style and staff as an interconnected organisational configuration. A change in one element has implications for the others; redesigning an organisation chart while leaving incentives, decision systems, capability or leadership behaviour untouched is unlikely to deliver the intended result. The framework is commonly used to compare current and desired configurations, identify inconsistencies and plan coordinated interventions. Its original argument challenged managerial overemphasis on structure. It does not prescribe an ideal configuration or fixed sequence: alignment must be judged against strategy, context and desired performance.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54-56</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1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M13 | Galbraith Star Model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should strategy, structure, processes, rewards and people fit together?</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M13</x:v>
      </x:c>
      <x:c r="K5" s="24"/>
      <x:c r="L5" s="24"/>
    </x:row>
    <x:row r="6" ht="22" customHeight="1">
      <x:c r="A6" s="4"/>
      <x:c r="B6" s="4"/>
      <x:c r="C6" s="4"/>
      <x:c r="D6" s="4"/>
      <x:c r="E6" s="4"/>
      <x:c r="F6" s="4"/>
      <x:c r="G6" s="4"/>
      <x:c r="H6" s="4"/>
      <x:c r="I6" s="4"/>
      <x:c r="J6" s="4"/>
      <x:c r="K6" s="4"/>
      <x:c r="L6" s="4"/>
    </x:row>
    <x:row r="7" ht="22" customHeight="1">
      <x:c r="A7" s="30" t="str">
        <x:v>MANUAL GUIDE / 391    FORM / 392</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Strategy
What capabilities must the organisation deliver?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Structure
Where should accountability and decision authority sit?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Processes
How will information and work cross boundaries?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Rewards
What measures and recognition encourage the intended behaviour?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People
What staffing, development and selection implications follow?</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Design trade-off
What tension will leaders decide rather than leave to staff?</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framework gives limited direct attention to informal culture, politics and employee transition. Design coherence requires difficult trade- offs rather than a standard template. Misuse caution: copying another organisation's star configuration ignores strategy and context.</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Star Model identifies five categories of organisation-design policy: strategy, structure, processes, rewards and people. Strategy sets direction and determines which capabilities the design must enable. Structure allocates authority and formal power. Processes move information and decisions across the structure. Rewards align motivation with desired goals and collaboration. People practices develop and deploy the capabilities the design requires. The model's central principle is coherence: choices in each point should reinforce the strategy and one another. The star is not a maturity scale or fixed sequence, and organisation design is not complete when the chart is approved.</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57-59</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1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M14 | Weisbord Six-Box Model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practical organisational questions reveal a weak working arrangement?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M14</x:v>
      </x:c>
      <x:c r="K5" s="24"/>
      <x:c r="L5" s="24"/>
    </x:row>
    <x:row r="6" ht="22" customHeight="1">
      <x:c r="A6" s="4"/>
      <x:c r="B6" s="4"/>
      <x:c r="C6" s="4"/>
      <x:c r="D6" s="4"/>
      <x:c r="E6" s="4"/>
      <x:c r="F6" s="4"/>
      <x:c r="G6" s="4"/>
      <x:c r="H6" s="4"/>
      <x:c r="I6" s="4"/>
      <x:c r="J6" s="4"/>
      <x:c r="K6" s="4"/>
      <x:c r="L6" s="4"/>
    </x:row>
    <x:row r="7" ht="22" customHeight="1">
      <x:c r="A7" s="30" t="str">
        <x:v>MANUAL GUIDE / 394    FORM / 395</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Purposes
Do people understand the purpose and accept the task boundary?</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Structure
Does the division of work support that purpose?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Relationships
Where do coordination and conflict need attention?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Rewards
What is actually encouraged or discouraged?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Leadership and helpful mechanisms
Who keeps the system aligned and which supports are missing?</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Priority action
Which mismatch will be investigated first?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Six broad boxes can conceal causal mechanisms and cross-level dynamics. External context is acknowledged but less developed than internal categories. Misuse caution: survey scores by box should not be presented as root causes without triangulation.</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Weisbord's Six-Box Model offers six places to look when diagnosing organisational problems: purposes, structure, relationships, rewards, leadership and helpful mechanisms. A surrounding environment influences all six. The model prompts two kinds of comparison: what formal arrangements are intended and what people actually do, and how well each box supports the organisation's task and context. Leadership occupies a coordinating role, maintaining balance among the other boxes. The framework is deliberately simple and can structure interviews, workshops or data review. It identifies areas for deeper inquiry rather than proving that one box caused an outcome.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60-62</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1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M15 | Leavitt Diamond</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connected changes are needed across task, people, structure and technology?</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M15</x:v>
      </x:c>
      <x:c r="K5" s="24"/>
      <x:c r="L5" s="24"/>
    </x:row>
    <x:row r="6" ht="22" customHeight="1">
      <x:c r="A6" s="4"/>
      <x:c r="B6" s="4"/>
      <x:c r="C6" s="4"/>
      <x:c r="D6" s="4"/>
      <x:c r="E6" s="4"/>
      <x:c r="F6" s="4"/>
      <x:c r="G6" s="4"/>
      <x:c r="H6" s="4"/>
      <x:c r="I6" s="4"/>
      <x:c r="J6" s="4"/>
      <x:c r="K6" s="4"/>
      <x:c r="L6" s="4"/>
    </x:row>
    <x:row r="7" ht="22" customHeight="1">
      <x:c r="A7" s="30" t="str">
        <x:v>MANUAL GUIDE / 397    FORM / 398</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Task
What work will change?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People
What skill, workload or relationship implications follow?</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Structure
What authority and coordination changes are required?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Technology
What functions, access and constraints matter?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Interaction risks
Where might one change create a problem elsewhere?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Test and safeguards
How will the connected design be tried safely?</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four components underrepresent external context, culture, power and strategy. The model does not prioritise dependencies or prescribe interventions. Misuse caution: listing impacts separately misses reciprocal effects and feedback.</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Leavitt's framework portrays organisations through four interacting variables: task, people, structure and technology. An intervention in any one variable changes the conditions facing the others. A new technology, for example, may alter task sequence, required skills, authority and social relationships; implementation problems can therefore be consequences of system misalignment rather than user unwillingness. Practitioners use the diamond to anticipate ripple effects, compare current and future configurations and design coordinated responses. The model does not specify a preferred change sequence or claim the four variables exhaust every organisational condition. Its value is disciplined attention to interdependence.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63-65</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1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M16 | Sociotechnical Systems Theory</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can the social and technical arrangements be designed together?</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M16</x:v>
      </x:c>
      <x:c r="K5" s="24"/>
      <x:c r="L5" s="24"/>
    </x:row>
    <x:row r="6" ht="22" customHeight="1">
      <x:c r="A6" s="4"/>
      <x:c r="B6" s="4"/>
      <x:c r="C6" s="4"/>
      <x:c r="D6" s="4"/>
      <x:c r="E6" s="4"/>
      <x:c r="F6" s="4"/>
      <x:c r="G6" s="4"/>
      <x:c r="H6" s="4"/>
      <x:c r="I6" s="4"/>
      <x:c r="J6" s="4"/>
      <x:c r="K6" s="4"/>
      <x:c r="L6" s="4"/>
    </x:row>
    <x:row r="7" ht="22" customHeight="1">
      <x:c r="A7" s="30" t="str">
        <x:v>MANUAL GUIDE / 400    FORM / 401</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Whole task
What meaningful end-to-end work should the team accomplish?</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Technical system
What technology, information and workflow support the task?</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Social system
What roles, autonomy, relationships and learning support it?</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Joint design
Where must technical and social choices be made together?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Boundary and variability
What variation should the team handle locally?</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Evaluation
What outcomes show balanced improvement?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Joint design can be demanding where technologies, suppliers or decision rights are fixed. Trade-offs among performance, control, jobs and wellbeing do not disappear through participation. Misuse caution: calling a project sociotechnical while technology choices are already irreversible makes participation largely symbolic.</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Sociotechnical Systems Theory holds that every work system contains interdependent social and technical subsystems operating within a wider environment. Optimising technology while neglecting roles, autonomy, relationships and meaning can reduce total performance; protecting established social arrangements while ignoring technical requirements is equally inadequate. The design objective is joint optimisation, not maximising either subsystem separately. Early coal-mining studies showed that different social arrangements around similar technology produced different outcomes. Contemporary applications use participative work design, semi-autonomous teams, end-to-end task ownership and deliberate boundary management to achieve both effective performance and humane work.</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66-68</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1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M17 | Soft Systems Methodology</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can different worldviews be explored before agreeing a purposeful change?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M17</x:v>
      </x:c>
      <x:c r="K5" s="24"/>
      <x:c r="L5" s="24"/>
    </x:row>
    <x:row r="6" ht="22" customHeight="1">
      <x:c r="A6" s="4"/>
      <x:c r="B6" s="4"/>
      <x:c r="C6" s="4"/>
      <x:c r="D6" s="4"/>
      <x:c r="E6" s="4"/>
      <x:c r="F6" s="4"/>
      <x:c r="G6" s="4"/>
      <x:c r="H6" s="4"/>
      <x:c r="I6" s="4"/>
      <x:c r="J6" s="4"/>
      <x:c r="K6" s="4"/>
      <x:c r="L6" s="4"/>
    </x:row>
    <x:row r="7" ht="22" customHeight="1">
      <x:c r="A7" s="30" t="str">
        <x:v>MANUAL GUIDE / 403    FORM / 404</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Problem situation
What messy situation is experienced differently?</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Rich picture
Which relationships, tensions and boundaries should be represented?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Root definition
What purposeful activity system is being considered?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CATWOE prompts
Who are customers, actors and owners; what transformation, worldview and constraints apply?</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Conceptual activity model
What activities would logically be needed under that definition?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Accommodation and action
What feasible, desirable change can participants support despite different views?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language and modelling discipline require skilled facilitation. SSM does not itself determine technical feasibility or resolve irreconcilable power conflicts. Misuse caution: CATWOE as a checklist without worldview debate loses the methodology's interpretive purpose.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Soft Systems Methodology addresses messy situations in which stakeholders disagree about the problem, purpose or desirable outcome. Instead of assuming one objective system can be engineered, participants express the problem situation, formulate relevant purposeful activity systems through root definitions, build conceptual models and compare those models with lived reality. The comparison generates debate and accommodations about changes that are systemically desirable and culturally feasible. CATWOE supports a robust root definition by considering customers, actors, transformation, worldview, owner and environmental constraints. SSM is a learning process; conceptual models are devices for structured inquiry, not blueprints claiming to represent the real organisation.</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69-71</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1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M18 | Bridges Transition Model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endings, uncertainty and new beginnings need practical support?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M18</x:v>
      </x:c>
      <x:c r="K5" s="24"/>
      <x:c r="L5" s="24"/>
    </x:row>
    <x:row r="6" ht="22" customHeight="1">
      <x:c r="A6" s="4"/>
      <x:c r="B6" s="4"/>
      <x:c r="C6" s="4"/>
      <x:c r="D6" s="4"/>
      <x:c r="E6" s="4"/>
      <x:c r="F6" s="4"/>
      <x:c r="G6" s="4"/>
      <x:c r="H6" s="4"/>
      <x:c r="I6" s="4"/>
      <x:c r="J6" s="4"/>
      <x:c r="K6" s="4"/>
      <x:c r="L6" s="4"/>
    </x:row>
    <x:row r="7" ht="22" customHeight="1">
      <x:c r="A7" s="30" t="str">
        <x:v>MANUAL GUIDE / 408    FORM / 409</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External change
What observable work or arrangement changes?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Endings and losses
What valued access, identity or routines may be lost?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Neutral zone
What uncertainty and temporary arrangements need support?</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New beginning
What purpose, picture, plan and part can become meaningful?</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Individual differences
Whose experience differs from the assumed transition story?</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Support review
What support is offered without assigning people to mandatory stages?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phases are broad and not a diagnostic of individual mental health. The framework underrepresents structural injustice, power and material employment consequences. Misuse caution: do not force people into a stage or use transition language to avoid correcting a poor change design.</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Bridges distinguishes change-the external event or situation-from transition, the internal psychological process through which people reorient themselves. Transition begins with an ending: people identify what they are losing and loosen attachment to old identities, routines or assumptions. The neutral zone follows, characterised by ambiguity, uneven productivity and potential creativity while the old is gone but the new is not fully established. A new beginning develops when people understand the purpose, see their role, build competence and invest in a new identity. Different people and groups may occupy different phases simultaneously, and the model should support dialogue rather than label resistance.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73-75</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1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M19 | Kübler-Ross Change Curve: Organisational Adaptation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can emotional experience be heard without forcing people onto a universal curve?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M19</x:v>
      </x:c>
      <x:c r="K5" s="24"/>
      <x:c r="L5" s="24"/>
    </x:row>
    <x:row r="6" ht="22" customHeight="1">
      <x:c r="A6" s="4"/>
      <x:c r="B6" s="4"/>
      <x:c r="C6" s="4"/>
      <x:c r="D6" s="4"/>
      <x:c r="E6" s="4"/>
      <x:c r="F6" s="4"/>
      <x:c r="G6" s="4"/>
      <x:c r="H6" s="4"/>
      <x:c r="I6" s="4"/>
      <x:c r="J6" s="4"/>
      <x:c r="K6" s="4"/>
      <x:c r="L6" s="4"/>
    </x:row>
    <x:row r="7" ht="22" customHeight="1">
      <x:c r="A7" s="30" t="str">
        <x:v>MANUAL GUIDE / 411    FORM / 412</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Observed concern
What has the person actually said or done?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Context and uncertainty
What work condition or information gap may explain it?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Voluntary expression
How can the person choose what to share?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Support need
What specific answer, resource or referral is appropriate?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Avoided assumption
Which label or stage must not be imposed?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Follow-up
What would show the support was useful?</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It was not developed or validated as an organisational change model. Fixed-stage use oversimplifies diverse, cultural and nonlinear experiences. Misuse caution: never label dissenters as being in denial or depression to discredit concerns.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Kübler-Ross described five categories-denial, anger, bargaining, depression and acceptance- in accounts of people facing terminal illness. She did not create an organisational change- management curve, and the categories were not intended as a compulsory linear sequence. Later practitioners mapped them onto employee reactions to workplace change. At most, this adaptation can remind leaders that loss, uncertainty and emotion matter and that responses vary. It should not be used to forecast that everyone will pass through five stages, diagnose colleagues, or assume acceptance is inevitable. Organisational conditions, fairness, participation, workload and employment consequences may explain reactions more usefully than a generic curve.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76-78</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1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M20 | Satir Change Model: Organisational Adaptation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disruption, experimentation and integration need support during a change?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M20</x:v>
      </x:c>
      <x:c r="K5" s="24"/>
      <x:c r="L5" s="24"/>
    </x:row>
    <x:row r="6" ht="22" customHeight="1">
      <x:c r="A6" s="4"/>
      <x:c r="B6" s="4"/>
      <x:c r="C6" s="4"/>
      <x:c r="D6" s="4"/>
      <x:c r="E6" s="4"/>
      <x:c r="F6" s="4"/>
      <x:c r="G6" s="4"/>
      <x:c r="H6" s="4"/>
      <x:c r="I6" s="4"/>
      <x:c r="J6" s="4"/>
      <x:c r="K6" s="4"/>
      <x:c r="L6" s="4"/>
    </x:row>
    <x:row r="7" ht="22" customHeight="1">
      <x:c r="A7" s="30" t="str">
        <x:v>MANUAL GUIDE / 414    FORM / 415</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Existing pattern
What familiar arrangement currently supports people?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Disrupting element
What new demand challenges the pattern?</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Disorganisation or uncertainty
What practical confusion is observed?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Transforming idea
What possible new understanding could help?</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Practice and integration
What safe practice helps the new arrangement become usable?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Boundary
What prevents the metaphor becoming a diagnosis or fixed sequence?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organisational curve is a later adaptation with limited independent validation. A common curve can obscure different trajectories, structural barriers and legitimate rejection. Misuse caution: leaders must not manufacture chaos or assume deterioration is proof the change is working.</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organisational Satir adaptation portrays change as movement from a late status quo through disruption, resistance and chaos toward integration and a new status quo. A foreign element unsettles established coping patterns; performance may become volatile while people struggle to make sense of the new situation. A transforming idea offers a possible way forward, but it becomes useful only through practice, feedback and integration. The model's practical message is to expect disequilibrium and support learning rather than demand immediate linear improvement. The familiar organisational curve is a later interpretation of Satir's family-systems work, not a stage sequence she validated across workplaces.</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79-81</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1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M21 | Transtheoretical Model of Behaviour Change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support fits the person's readiness for a specific voluntary behaviour?</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M21</x:v>
      </x:c>
      <x:c r="K5" s="24"/>
      <x:c r="L5" s="24"/>
    </x:row>
    <x:row r="6" ht="22" customHeight="1">
      <x:c r="A6" s="4"/>
      <x:c r="B6" s="4"/>
      <x:c r="C6" s="4"/>
      <x:c r="D6" s="4"/>
      <x:c r="E6" s="4"/>
      <x:c r="F6" s="4"/>
      <x:c r="G6" s="4"/>
      <x:c r="H6" s="4"/>
      <x:c r="I6" s="4"/>
      <x:c r="J6" s="4"/>
      <x:c r="K6" s="4"/>
      <x:c r="L6" s="4"/>
    </x:row>
    <x:row r="7" ht="22" customHeight="1">
      <x:c r="A7" s="30" t="str">
        <x:v>MANUAL GUIDE / 417    FORM / 418</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Target behaviour
Define the behaviour, context and choice involved.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Current account
What does the person say about considering or trying it?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Readiness hypothesis
Which stage may describe this behaviour, provisionally?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Support process
What help fits the stated barrier?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Action and maintenance
What cue, resource and review support repetition?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Reassessment
What would change the hypothesis or support?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Stage boundaries and sequencing are contested and may vary by behaviour. The model can underweight opportunity, social norms and organisational power. Misuse caution: never use stages to rank employees' character or punish low readiness.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Transtheoretical Model proposes that intentional behaviour change can be understood through stages of readiness: precontemplation, contemplation, preparation, action and maintenance, with relapse or recycling possible. Different processes of change are expected to be useful at different points. Early support may increase awareness and personal relevance; contemplation involves ambivalence; preparation converts intention into a workable plan; action requires performance and environmental support; maintenance protects gains and manages high-risk situations. Decisional balance and self-efficacy also change across the journey. In organisations, the model is best applied to a clearly specified individual behaviour, not used as a universal project lifecycle or label for overall employee attitude.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82-84</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2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M22 | Prosci ADKAR Model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individual adoption condition needs support: awareness, desire, knowledge, ability or reinforcement?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M22</x:v>
      </x:c>
      <x:c r="K5" s="24"/>
      <x:c r="L5" s="24"/>
    </x:row>
    <x:row r="6" ht="22" customHeight="1">
      <x:c r="A6" s="4"/>
      <x:c r="B6" s="4"/>
      <x:c r="C6" s="4"/>
      <x:c r="D6" s="4"/>
      <x:c r="E6" s="4"/>
      <x:c r="F6" s="4"/>
      <x:c r="G6" s="4"/>
      <x:c r="H6" s="4"/>
      <x:c r="I6" s="4"/>
      <x:c r="J6" s="4"/>
      <x:c r="K6" s="4"/>
      <x:c r="L6" s="4"/>
    </x:row>
    <x:row r="7" ht="22" customHeight="1">
      <x:c r="A7" s="30" t="str">
        <x:v>MANUAL GUIDE / 420    FORM / 421</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Awareness
Does the person understand the need for this specific change?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Desire
What reasons, concerns or choices affect participation?</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Knowledge
What information or know-how is needed?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Ability
Can the person demonstrate the work under actual conditions?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Reinforcement
What feedback, support and systems sustain the behaviour?</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Response
Which condition is addressed next and how will it be verified?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It can underrepresent collective identity, power, system design and emergence. Independent validation of the full proprietary sequence is limited. Misuse caution: do not treat low desire as an employee defect when change is unfair, harmful or poorly designed.</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ADKAR frames change as five individual outcomes: Awareness of the need for change, Desire to participate and support it, Knowledge of how to change, Ability to implement required skills and behaviours, and Reinforcement to sustain the change. Organisational results depend on enough affected people progressing through these outcomes. Practitioners identify the earliest weak or missing outcome for a person or segment and target support there rather than applying the same communication or training to everyone. Outcomes are related, but people may move unevenly, revisit earlier concerns or face structural barriers. ADKAR is an adoption lens, not a complete strategy, organisation- design or programme-governance method.</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85-87</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2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M23 | COM-B Model and Behaviour Change Wheel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capability, opportunity and motivation conditions shape one clearly defined behaviour?</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M23</x:v>
      </x:c>
      <x:c r="K5" s="24"/>
      <x:c r="L5" s="24"/>
    </x:row>
    <x:row r="6" ht="22" customHeight="1">
      <x:c r="A6" s="4"/>
      <x:c r="B6" s="4"/>
      <x:c r="C6" s="4"/>
      <x:c r="D6" s="4"/>
      <x:c r="E6" s="4"/>
      <x:c r="F6" s="4"/>
      <x:c r="G6" s="4"/>
      <x:c r="H6" s="4"/>
      <x:c r="I6" s="4"/>
      <x:c r="J6" s="4"/>
      <x:c r="K6" s="4"/>
      <x:c r="L6" s="4"/>
    </x:row>
    <x:row r="7" ht="22" customHeight="1">
      <x:c r="A7" s="30" t="str">
        <x:v>MANUAL GUIDE / 423    FORM / 424</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Behaviour specification
Who does what, when, where and with whom?</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Capability
What physical or psychological skills and knowledge are needed?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Opportunity
What environmental and social conditions permit the behaviour?</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Motivation
What reflective and automatic influences matter?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Intervention choice
Which response targets the diagnosed condition and is acceptable?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Test
What observable evidence will show whether the behaviour changes?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Accurate diagnosis and intervention mapping require behavioural expertise and data. Broad COM-B categories do not by themselves specify precise causal mechanisms. Misuse caution: do not infer motivation deficits before testing opportunity, design quality and legitimate concerns.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COM-B places Behaviour at the centre of interaction among Capability, Opportunity and Motivation. Capability can be physical or psychological; opportunity can be physical or social; motivation can be reflective or automatic. A precise behavioural diagnosis identifies what must change rather than assuming information or willingness is the problem. The surrounding Behaviour Change Wheel links COM-B to nine broad intervention functions and seven policy categories. Practitioners then select feasible techniques and delivery methods. COM-B is dynamic: behaviour can reshape capability, opportunity and motivation. It diagnoses a specific behaviour in context, not organisational readiness as one undifferentiated score.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88-90</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2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M24 | Immunity to Change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private competing commitment or assumption may obstruct a chosen improvement goal?</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M24</x:v>
      </x:c>
      <x:c r="K5" s="24"/>
      <x:c r="L5" s="24"/>
    </x:row>
    <x:row r="6" ht="22" customHeight="1">
      <x:c r="A6" s="4"/>
      <x:c r="B6" s="4"/>
      <x:c r="C6" s="4"/>
      <x:c r="D6" s="4"/>
      <x:c r="E6" s="4"/>
      <x:c r="F6" s="4"/>
      <x:c r="G6" s="4"/>
      <x:c r="H6" s="4"/>
      <x:c r="I6" s="4"/>
      <x:c r="J6" s="4"/>
      <x:c r="K6" s="4"/>
      <x:c r="L6" s="4"/>
    </x:row>
    <x:row r="7" ht="22" customHeight="1">
      <x:c r="A7" s="30" t="str">
        <x:v>MANUAL GUIDE / 426    FORM / 427</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Chosen goal
What improvement does the participant genuinely choose?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Competing behaviour
What does the person do that works against that goal?</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Competing commitment
What concern might that behaviour protect, if the person wishes to explore it?</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Big assumption
What belief could be tested rather than accepted as fact?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Safe test
What small, reversible test could generate evidence?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Private learning
What will the participant retain or voluntarily share?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process can require skilled facilitation and psychologically safe boundaries. Organisational constraints may be mistaken for an individual's hidden immunity. Misuse caution: employees should not be coerced into revealing fears or private material to serve management goals.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Immunity to Change explains why capable, sincere people may fail to achieve an improvement goal. Their visible intentions coexist with behaviours that protect other, often unspoken commitments. Those competing commitments are sustained by big assumptions-beliefs about what would happen if the protective behaviour stopped. A four- column map makes the system visible: improvement goal; doing and not doing; hidden competing commitments; big assumptions. Change proceeds through small, safe tests of assumptions rather than exhortation. The immunity is treated as an intelligent protective system that may now be overgeneralised, not evidence of laziness or bad character.</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91-93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2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M25 | Armenakis-Harris-Mossholder Readiness and Change Beliefs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beliefs about need, suitability, efficacy, support and personal value require evidence?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M25</x:v>
      </x:c>
      <x:c r="K5" s="24"/>
      <x:c r="L5" s="24"/>
    </x:row>
    <x:row r="6" ht="22" customHeight="1">
      <x:c r="A6" s="4"/>
      <x:c r="B6" s="4"/>
      <x:c r="C6" s="4"/>
      <x:c r="D6" s="4"/>
      <x:c r="E6" s="4"/>
      <x:c r="F6" s="4"/>
      <x:c r="G6" s="4"/>
      <x:c r="H6" s="4"/>
      <x:c r="I6" s="4"/>
      <x:c r="J6" s="4"/>
      <x:c r="K6" s="4"/>
      <x:c r="L6" s="4"/>
    </x:row>
    <x:row r="7" ht="22" customHeight="1">
      <x:c r="A7" s="30" t="str">
        <x:v>MANUAL GUIDE / 429    FORM / 430</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Discrepancy
Why is the current position insufficient?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Appropriateness
Why is this response suitable rather than another option?</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Efficacy
Why is successful implementation feasible?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Principal support
What visible leadership decisions demonstrate backing?</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Personal valence
What benefits, costs and fairness concerns matter to affected people?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Evidence and response
Which belief is uncertain and what action will address it?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Readiness measures and levels of analysis vary across studies. Positive beliefs do not overcome material barriers, coercion or poor implementation. Misuse caution: persuasive strategies must not become manipulation or suppression of legitimate dissent.</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Armenakis, Harris and Mossholder define readiness as organisational members' beliefs, attitudes and intentions regarding the need for change and the organisation's capacity to implement it. Readiness precedes supportive or resistant behaviour and can be influenced before implementation. The change message is commonly organised around five beliefs: discrepancy, appropriateness, efficacy, principal support and personal valence. Change agents assess these beliefs, develop a credible message and use persuasive communication, active participation and external information to influence them. Readiness is not cheerfulness or unconditional approval; concerns may reveal a weak case, unsuitable solution, insufficient capability, absent sponsorship or inequitable impact.</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94-96</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2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M26 | Weiner's Theory of Organizational Readiness for Change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Does the relevant team share commitment and confidence in its collective capability?</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M26</x:v>
      </x:c>
      <x:c r="K5" s="24"/>
      <x:c r="L5" s="24"/>
    </x:row>
    <x:row r="6" ht="22" customHeight="1">
      <x:c r="A6" s="4"/>
      <x:c r="B6" s="4"/>
      <x:c r="C6" s="4"/>
      <x:c r="D6" s="4"/>
      <x:c r="E6" s="4"/>
      <x:c r="F6" s="4"/>
      <x:c r="G6" s="4"/>
      <x:c r="H6" s="4"/>
      <x:c r="I6" s="4"/>
      <x:c r="J6" s="4"/>
      <x:c r="K6" s="4"/>
      <x:c r="L6" s="4"/>
    </x:row>
    <x:row r="7" ht="22" customHeight="1">
      <x:c r="A7" s="30" t="str">
        <x:v>MANUAL GUIDE / 432    FORM / 433</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Collective referent
Which team and which change are being assessed?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Change commitment
What shows shared resolve to carry out the work?</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Change efficacy
What supports confidence in coordinated delivery?</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Task demands and resources
What makes the work more or less feasible?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Sharedness and disagreement
Where do views vary and why should averaging be cautious?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Readiness action
Which collective condition will be changed and reviewed?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Shared readiness is difficult to establish when views are fragmented or nested across multiple levels. The theory predicts implementation energy but does not prescribe a complete change method. Misuse caution: do not average individual survey scores and automatically label the resulting number organizational readiness.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Weiner defines organizational readiness as a shared psychological state rather than an average of individual enthusiasm. Members must collectively value the change enough to commit to it and believe that, together, they can organise and execute the required work. Change efficacy reflects shared judgements about task demands, available resources and situational constraints. When commitment and efficacy are both high, members should initiate action sooner, invest more effort, persist through setbacks and cooperate more effectively. Readiness is therefore change- specific, collective and proximal to implementation; it is not a general cultural trait or a simple measure of whether employees like change.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97-99</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2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M27 | Piderit's Multidimensional View of Resistance and Ambivalence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different thoughts, feelings and intended actions sit behind apparent resistance?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M27</x:v>
      </x:c>
      <x:c r="K5" s="24"/>
      <x:c r="L5" s="24"/>
    </x:row>
    <x:row r="6" ht="22" customHeight="1">
      <x:c r="A6" s="4"/>
      <x:c r="B6" s="4"/>
      <x:c r="C6" s="4"/>
      <x:c r="D6" s="4"/>
      <x:c r="E6" s="4"/>
      <x:c r="F6" s="4"/>
      <x:c r="G6" s="4"/>
      <x:c r="H6" s="4"/>
      <x:c r="I6" s="4"/>
      <x:c r="J6" s="4"/>
      <x:c r="K6" s="4"/>
      <x:c r="L6" s="4"/>
    </x:row>
    <x:row r="7" ht="22" customHeight="1">
      <x:c r="A7" s="30" t="str">
        <x:v>MANUAL GUIDE / 435    FORM / 436</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Cognitive account
What does the person believe about the proposed change?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Affective account
What feelings does the person choose to describe?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Behavioural intention
What do they intend to do in practice?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Context and legitimate concern
What feature of the system may explain the response?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Dialogue response
What can be answered, redesigned or tested?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Follow-up evidence
How will mixed views be revisited without labelling the person?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It is a conceptual lens rather than a complete implementation process. Emotions and intentions are dynamic and can be difficult to measure without repeated qualitative inquiry. Misuse caution: multidimensional diagnosis must not become a more sophisticated way to manipulate people into predetermined compliance.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Piderit challenges the habit of treating resistance as a unitary, irrational obstacle located inside employees. A person may believe a change is strategically sensible, feel anxious or angry about its consequences, and still intend to support implementation. Another may feel excited but judge the plan technically weak. These combinations are forms of ambivalence, not inconsistency to be eliminated. The framework asks change leaders to examine cognitive evaluations, affective reactions and behavioural intentions separately and to consider resistance as potentially principled, protective or informative. More accurate diagnosis makes differentiated support possible and gives legitimate dissent a productive place in change governance.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100-102</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2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M28 | Schein's Three Levels of Organizational Culture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do artefacts, espoused values and underlying assumptions reveal about everyday work?</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M28</x:v>
      </x:c>
      <x:c r="K5" s="24"/>
      <x:c r="L5" s="24"/>
    </x:row>
    <x:row r="6" ht="22" customHeight="1">
      <x:c r="A6" s="4"/>
      <x:c r="B6" s="4"/>
      <x:c r="C6" s="4"/>
      <x:c r="D6" s="4"/>
      <x:c r="E6" s="4"/>
      <x:c r="F6" s="4"/>
      <x:c r="G6" s="4"/>
      <x:c r="H6" s="4"/>
      <x:c r="I6" s="4"/>
      <x:c r="J6" s="4"/>
      <x:c r="K6" s="4"/>
      <x:c r="L6" s="4"/>
    </x:row>
    <x:row r="7" ht="22" customHeight="1">
      <x:c r="A7" s="30" t="str">
        <x:v>MANUAL GUIDE / 440    FORM / 441</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Artefacts
What visible routines, language and arrangements are observed?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Espoused values
What values and explanations are publicly stated?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Possible assumptions
What taken-for-granted beliefs might explain the gap?</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Evidence and alternatives
What observations support or challenge that interpretation?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Learning conversation
How will insiders examine the interpretation safely?</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Change implication
What system and leadership changes may make a different assumption credible?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Underlying assumptions are inferred and can be misread by outsiders. A single organization may contain strong occupational, national and local subcultures. Misuse caution: changing artifacts or rewriting values alone is not equivalent to changing culture.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Schein explains culture at three depths. Artifacts are visible and audible features such as language, rituals, layout, systems and observed behaviour, but their meaning is not self-evident. Espoused beliefs and values describe what a group says it values and why it acts as it does; these may or may not match practice. Basic underlying assumptions are learned, largely unconscious beliefs about reality, relationships, authority and success that truly organise perception and behaviour. Culture changes when groups encounter disconfirming experience, feel psychologically safe enough to learn, test new responses and eventually take successful new assumptions for granted.</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104-106</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2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M29 | Competing Values Framework and Organizational Culture Assessment Instrument</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competing organisational values need a deliberate balance for this change?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M29</x:v>
      </x:c>
      <x:c r="K5" s="24"/>
      <x:c r="L5" s="24"/>
    </x:row>
    <x:row r="6" ht="22" customHeight="1">
      <x:c r="A6" s="4"/>
      <x:c r="B6" s="4"/>
      <x:c r="C6" s="4"/>
      <x:c r="D6" s="4"/>
      <x:c r="E6" s="4"/>
      <x:c r="F6" s="4"/>
      <x:c r="G6" s="4"/>
      <x:c r="H6" s="4"/>
      <x:c r="I6" s="4"/>
      <x:c r="J6" s="4"/>
      <x:c r="K6" s="4"/>
      <x:c r="L6" s="4"/>
    </x:row>
    <x:row r="7" ht="22" customHeight="1">
      <x:c r="A7" s="30" t="str">
        <x:v>MANUAL GUIDE / 443    FORM / 444</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Focus and flexibility
What tensions exist between internal/external focus and stability/flexibility?</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Current evidence
What observations suggest the present emphasis?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Desired balance
What different emphasis would support the service purpose?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Trade-offs
What could be lost by overemphasising one quadrant?</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Method boundary
What is this record not claiming to measure?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Experiment
What observable change will test the proposed balance?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Four labels can stereotype complex cultures and conceal subcultures or minority experience. Forced allocation scores express relative emphasis rather than absolute cultural strength. Misuse caution: do not declare one quadrant universally superior or reproduce proprietary OCAI items without appropriate permission.</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Competing Values Framework maps organizational priorities across two tensions: flexibility versus stability and internal versus external focus. Their intersection produces four cultural orientations commonly labelled Clan or Collaborate, Adhocracy or Create, Market or Compete, and Hierarchy or Control. The OCAI translates the framework into a current-versus- preferred culture profile across six domains. Its purpose is not to crown one ideal culture, but to make strategic tensions discussable and identify where emphasis should shift. Effective organizations may need apparently contradictory capabilities, and different units can require different profiles while remaining aligned to a shared enterprise purpose.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107-109</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2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M30 | Johnson and Scholes' Cultural Web</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connected cultural elements reinforce the present way of working?</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M30</x:v>
      </x:c>
      <x:c r="K5" s="24"/>
      <x:c r="L5" s="24"/>
    </x:row>
    <x:row r="6" ht="22" customHeight="1">
      <x:c r="A6" s="4"/>
      <x:c r="B6" s="4"/>
      <x:c r="C6" s="4"/>
      <x:c r="D6" s="4"/>
      <x:c r="E6" s="4"/>
      <x:c r="F6" s="4"/>
      <x:c r="G6" s="4"/>
      <x:c r="H6" s="4"/>
      <x:c r="I6" s="4"/>
      <x:c r="J6" s="4"/>
      <x:c r="K6" s="4"/>
      <x:c r="L6" s="4"/>
    </x:row>
    <x:row r="7" ht="22" customHeight="1">
      <x:c r="A7" s="30" t="str">
        <x:v>MANUAL GUIDE / 446    FORM / 447</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Stories and symbols
What stories and signals communicate what matters?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Rituals and routines
Which repeated practices reinforce the pattern?</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Power and structure
Who controls access, resources and decisions?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Control systems
What measures and rewards shape attention?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Paradigm
What central assumption may connect these elements?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Coherent intervention
Which linked changes would support a different pattern?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framework does not rank causal leverage or prescribe an implementation sequence. A single web can hide occupational, regional and hierarchical subcultures. Misuse caution: a colourful workshop map without changes to power and control systems is unlikely to shift the paradigm.</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Cultural Web makes culture tangible by examining six everyday mechanisms surrounding an organization's central paradigm. Stories communicate who and what matters. Rituals and routines define normal conduct. Symbols convey status and meaning. Power structures show whose views prevail. Organizational structures shape relationships and attention. Control systems reveal what is measured and rewarded. Together they reproduce taken-for-granted assumptions, often more powerfully than formal values. Change teams map the current web, describe the strategically required future web and alter reinforcing elements as a coherent system. Contradictions between mechanisms are treated as diagnostic clues rather than isolated communication problems.</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110-112</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2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M31 | Senge's Five Disciplines of the Learning Organization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will personal mastery, mental models, shared vision, team learning and systems thinking support change?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M31</x:v>
      </x:c>
      <x:c r="K5" s="24"/>
      <x:c r="L5" s="24"/>
    </x:row>
    <x:row r="6" ht="22" customHeight="1">
      <x:c r="A6" s="4"/>
      <x:c r="B6" s="4"/>
      <x:c r="C6" s="4"/>
      <x:c r="D6" s="4"/>
      <x:c r="E6" s="4"/>
      <x:c r="F6" s="4"/>
      <x:c r="G6" s="4"/>
      <x:c r="H6" s="4"/>
      <x:c r="I6" s="4"/>
      <x:c r="J6" s="4"/>
      <x:c r="K6" s="4"/>
      <x:c r="L6" s="4"/>
    </x:row>
    <x:row r="7" ht="22" customHeight="1">
      <x:c r="A7" s="30" t="str">
        <x:v>MANUAL GUIDE / 449    FORM / 450</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Personal mastery
What practice and development do people choose and need?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Mental models
Which assumptions need to be surfaced and tested?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Shared vision
What purpose can people work towards together?</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Team learning
How will dialogue and collective reflection occur?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Systems thinking
What feedback loops and interdependencies need attention?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Learning routine
What owned practice connects the disciplines to real decisions?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learning organization is aspirational and difficult to operationalise or measure consistently. Power, conflict and unequal access to voice can receive insufficient attention. Misuse caution: systems maps and dialogue workshops do not create learning unless decisions, incentives and routines also change.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Senge describes a learning organization as one that continually expands its capacity to create its future. Five mutually reinforcing disciplines make that possible. Personal mastery develops purposeful individual learning. Mental-model work surfaces assumptions that shape decisions. Shared vision builds commitment rather than compliance. Team learning enables groups to think and act collectively. Systems thinking integrates the other disciplines by revealing feedback, delay, interdependence and unintended consequences. Change is therefore not a campaign delivered to employees; it is an enduring capability to inquire, experiment and learn. The framework shifts attention from reacting to events toward understanding and redesigning the structures that repeatedly produce them.</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113-115</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3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M32 | Argyris and Schön's Single- and Double-Loop Learning</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Should the team correct an action or question the governing assumption behind it?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M32</x:v>
      </x:c>
      <x:c r="K5" s="24"/>
      <x:c r="L5" s="24"/>
    </x:row>
    <x:row r="6" ht="22" customHeight="1">
      <x:c r="A6" s="4"/>
      <x:c r="B6" s="4"/>
      <x:c r="C6" s="4"/>
      <x:c r="D6" s="4"/>
      <x:c r="E6" s="4"/>
      <x:c r="F6" s="4"/>
      <x:c r="G6" s="4"/>
      <x:c r="H6" s="4"/>
      <x:c r="I6" s="4"/>
      <x:c r="J6" s="4"/>
      <x:c r="K6" s="4"/>
      <x:c r="L6" s="4"/>
    </x:row>
    <x:row r="7" ht="22" customHeight="1">
      <x:c r="A7" s="30" t="str">
        <x:v>MANUAL GUIDE / 452    FORM / 453</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Observed mismatch
What result differs from the intention?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Single-loop correction
What adjustment within existing rules could help?</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Governing assumption
Which rule or value may be causing the recurring mismatch?</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Double-loop inquiry
What evidence would justify changing that assumption or rule?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Revised action
What new rule or design will be tested?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Reflection
What did the team learn about both action and reasoning?</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Double-loop inquiry can threaten identity, authority and established interests. Facilitators may infer hidden assumptions too confidently or create unsafe disclosure. Misuse caution: not every operational deviation requires challenging core values; single-loop learning remains appropriate for many stable tasks.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Argyris and Schön define learning as detecting and correcting error. In single-loop learning, people alter actions while keeping governing values, goals and rules intact, much like a thermostat correcting temperature. In double- loop learning, they also question and potentially change the assumptions, policies or objectives that framed the action. Organizations struggle with this because defensive routines protect people from embarrassment or threat and keep theories-in- use hidden. Productive change therefore requires valid information, public testing of reasoning and choices that people can genuinely own. Organizational learning occurs when individual inquiry becomes embedded in shared maps, practices and organizational memory.</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116-118</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3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M33 | Appreciative Inquiry</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conditions behind existing successes can inform a credible preferred future?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M33</x:v>
      </x:c>
      <x:c r="K5" s="24"/>
      <x:c r="L5" s="24"/>
    </x:row>
    <x:row r="6" ht="22" customHeight="1">
      <x:c r="A6" s="4"/>
      <x:c r="B6" s="4"/>
      <x:c r="C6" s="4"/>
      <x:c r="D6" s="4"/>
      <x:c r="E6" s="4"/>
      <x:c r="F6" s="4"/>
      <x:c r="G6" s="4"/>
      <x:c r="H6" s="4"/>
      <x:c r="I6" s="4"/>
      <x:c r="J6" s="4"/>
      <x:c r="K6" s="4"/>
      <x:c r="L6" s="4"/>
    </x:row>
    <x:row r="7" ht="22" customHeight="1">
      <x:c r="A7" s="30" t="str">
        <x:v>MANUAL GUIDE / 455    FORM / 456</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Affirmative topic
What useful capability will the group investigate?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Discover
Which real examples show this capability working?</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Dream
What worthwhile future becomes possible from those strengths?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Design
Which arrangements would support the desired experience?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Destiny or delivery
What commitments and experiments will carry the design forward?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Critical boundary
What problems or harms must not be excluded by positive framing?</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A positivity-only application can silence trauma, injustice, risk or necessary criticism. Large summits can generate inspiring commitments without resources or governance for delivery. Misuse caution: the 4-D cycle should not be falsely attributed as the exact process published in the 1987 founding article.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Appreciative Inquiry shifts organization development from diagnosing deficits toward collective inquiry into life-giving strengths, exceptional experiences and desired possibilities. Questions direct attention and participate in constructing organizational reality, so the inquiry itself begins the change. The widely used 4-D cycle explores the best of what is, imagines what might be, co-designs what should be and mobilises what will be. Many applications add Define before Discover. AI is not simply positive thinking: its transformational potential comes from generative questions, diverse participation and images that challenge limiting assumptions. Problems still matter, but they are approached through the capabilities and relationships needed to create a better future.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119-121</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3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M34 | Dialogic Organization Development</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conversations and narratives could open new possibilities rather than merely transmit a diagnosis?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M34</x:v>
      </x:c>
      <x:c r="K5" s="24"/>
      <x:c r="L5" s="24"/>
    </x:row>
    <x:row r="6" ht="22" customHeight="1">
      <x:c r="A6" s="4"/>
      <x:c r="B6" s="4"/>
      <x:c r="C6" s="4"/>
      <x:c r="D6" s="4"/>
      <x:c r="E6" s="4"/>
      <x:c r="F6" s="4"/>
      <x:c r="G6" s="4"/>
      <x:c r="H6" s="4"/>
      <x:c r="I6" s="4"/>
      <x:c r="J6" s="4"/>
      <x:c r="K6" s="4"/>
      <x:c r="L6" s="4"/>
    </x:row>
    <x:row r="7" ht="22" customHeight="1">
      <x:c r="A7" s="30" t="str">
        <x:v>MANUAL GUIDE / 458    FORM / 459</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Generative question
What question invites a different way of seeing the work?</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Participants and power
Whose voice is needed and who controls decisions?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Current narratives
Which familiar stories constrain possibilities?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New possibilities
What alternative account emerges through dialogue?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Experiment and ownership
What small action gives the new idea a practical test?</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Learning and boundaries
How will emerging change be reviewed without pretending talk is implementation?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Outcomes and timing are difficult to predict, control and attribute. Poorly designed containers may reproduce existing power or produce conversation without consequential action. Misuse caution: Dialogic OD is not synonymous with any one large-group event, workshop technique or unstructured discussion.</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Dialogic OD distinguishes an emergent change mindset from classical Diagnostic OD. Organizations are understood as ongoing meaning-making systems rather than objective entities waiting for an expert diagnosis. Transformation occurs when participants encounter a disruption, engage in different conversations and develop generative images that make new action thinkable. Practitioners create containers for inquiry, bring diverse voices into contact, introduce or surface disturbances, and help promising patterns gain coherence and momentum. They do not control the final solution. A successful intervention changes narratives, relationships and choices so that distributed experiments and self-organising commitments can emerge and become consequential.</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122-124</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3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M35 | Rogers' Diffusion of Innovations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characteristics and social processes affect adoption of this innovation?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M35</x:v>
      </x:c>
      <x:c r="K5" s="24"/>
      <x:c r="L5" s="24"/>
    </x:row>
    <x:row r="6" ht="22" customHeight="1">
      <x:c r="A6" s="4"/>
      <x:c r="B6" s="4"/>
      <x:c r="C6" s="4"/>
      <x:c r="D6" s="4"/>
      <x:c r="E6" s="4"/>
      <x:c r="F6" s="4"/>
      <x:c r="G6" s="4"/>
      <x:c r="H6" s="4"/>
      <x:c r="I6" s="4"/>
      <x:c r="J6" s="4"/>
      <x:c r="K6" s="4"/>
      <x:c r="L6" s="4"/>
    </x:row>
    <x:row r="7" ht="22" customHeight="1">
      <x:c r="A7" s="30" t="str">
        <x:v>MANUAL GUIDE / 463    FORM / 464</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Innovation and users
What is being adopted, by whom and in which context?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Relative advantage and compatibility
What benefit is visible and how does it fit existing work?</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Complexity
What makes the new practice difficult to understand or use?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Trialability and observability
How can people try the practice and see useful results?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Social system and channels
Which relationships and communication routes matter?</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Adaptation and review
What will be changed for different adopter needs?</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Adopter labels can stigmatise people and obscure rational barriers or unequal access. The framework can imply that diffusion is always desirable and underplay harmful innovations. Misuse caution: do not assume a fixed bell- curve timetable or treat categories as stable personality types.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Rogers explains diffusion as the process through which an innovation is communicated over time among members of a social system. Adoption depends not only on objective merit but on perceived relative advantage, compatibility, complexity, trialability and observability. Individuals move through knowledge, persuasion, decision, implementation and confirmation, although rejection and discontinuance remain possible. Populations differ in relative adoption timing, commonly described as innovators, early adopters, early majority, late majority and laggards. Change agents improve diffusion by understanding networks, engaging credible opinion leaders, enabling trials, making results visible and adapting the innovation without compromising its essential function.</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126-128</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3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M36 | Technology Acceptance Model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do perceived usefulness and ease of use relate to intention and actual use here?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M36</x:v>
      </x:c>
      <x:c r="K5" s="24"/>
      <x:c r="L5" s="24"/>
    </x:row>
    <x:row r="6" ht="22" customHeight="1">
      <x:c r="A6" s="4"/>
      <x:c r="B6" s="4"/>
      <x:c r="C6" s="4"/>
      <x:c r="D6" s="4"/>
      <x:c r="E6" s="4"/>
      <x:c r="F6" s="4"/>
      <x:c r="G6" s="4"/>
      <x:c r="H6" s="4"/>
      <x:c r="I6" s="4"/>
      <x:c r="J6" s="4"/>
      <x:c r="K6" s="4"/>
      <x:c r="L6" s="4"/>
    </x:row>
    <x:row r="7" ht="22" customHeight="1">
      <x:c r="A7" s="30" t="str">
        <x:v>MANUAL GUIDE / 466    FORM / 467</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Technology and task
What system supports which work?</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Perceived usefulness
What task benefit do users expect or experience?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Perceived ease of use
What effort or friction do users describe?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Intention and use
What do stated intentions and observed use each show?</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External conditions
What access, policy or support factors sit outside the simple model?</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Improvement test
Which change will test the explanation?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Intention and self-reported use do not reliably equal sustained, proficient or beneficial use. Mandatory use, power, social context, infrastructure and workflow fit can be underrepresented. Misuse caution: do not treat favourable TAM scores as proof that the technology is effective, ethical or worth implementing.</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TAM proposes that perceived usefulness and perceived ease of use are central determinants of a user's intention to accept information technology. Usefulness concerns expected job or task performance; ease of use concerns expected freedom from effort. Ease can also shape usefulness because a difficult system consumes resources that might otherwise create value. External variables such as design, support and experience influence these perceptions, which then affect intention and use. The model helps diagnose acceptance before and after deployment, but it does not claim that favourable attitudes alone overcome lack of access, mandatory-use conditions, poor workflow fit or organizational constraints.</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129-131</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3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M37 | Unified Theory of Acceptance and Use of Technology</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do performance expectancy, effort expectancy, social influence and facilitating conditions affect use?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M37</x:v>
      </x:c>
      <x:c r="K5" s="24"/>
      <x:c r="L5" s="24"/>
    </x:row>
    <x:row r="6" ht="22" customHeight="1">
      <x:c r="A6" s="4"/>
      <x:c r="B6" s="4"/>
      <x:c r="C6" s="4"/>
      <x:c r="D6" s="4"/>
      <x:c r="E6" s="4"/>
      <x:c r="F6" s="4"/>
      <x:c r="G6" s="4"/>
      <x:c r="H6" s="4"/>
      <x:c r="I6" s="4"/>
      <x:c r="J6" s="4"/>
      <x:c r="K6" s="4"/>
      <x:c r="L6" s="4"/>
    </x:row>
    <x:row r="7" ht="22" customHeight="1">
      <x:c r="A7" s="30" t="str">
        <x:v>MANUAL GUIDE / 469    FORM / 470</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Performance expectancy
What useful result is expected from the system?</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Effort expectancy
How difficult is use expected to be?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Social influence
What important others encourage or discourage?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Facilitating conditions
What resources and support make use feasible?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Context and moderators
Which population and context differences require investigation?</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Evidence and action
What combination of observed use and user accounts guides the next test?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full model is complex and moderators do not replicate uniformly across contexts. It predicts acceptance and use more directly than quality, outcomes or institutionalisation. Misuse caution: demographic moderators must never become assumptions about an individual's ability or willingness to adopt.</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UTAUT integrates constructs from eight earlier acceptance models into four core determinants. Performance expectancy, effort expectancy and social influence predict behavioural intention, while facilitating conditions help predict actual use. The original model also proposes that gender, age, experience and voluntariness moderate selected relationships. For change practice, it suggests that adoption problems may arise because users cannot see performance value, expect excessive effort, lack credible social endorsement or do not have the infrastructure and support to act. The framework is diagnostic, not a rollout sequence, and its demographic moderators should be tested rather than converted into stereotypes.</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132-134</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3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M38 | Crossing the Chasm</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would make a proven pilot credible and useful to more pragmatic users?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M38</x:v>
      </x:c>
      <x:c r="K5" s="24"/>
      <x:c r="L5" s="24"/>
    </x:row>
    <x:row r="6" ht="22" customHeight="1">
      <x:c r="A6" s="4"/>
      <x:c r="B6" s="4"/>
      <x:c r="C6" s="4"/>
      <x:c r="D6" s="4"/>
      <x:c r="E6" s="4"/>
      <x:c r="F6" s="4"/>
      <x:c r="G6" s="4"/>
      <x:c r="H6" s="4"/>
      <x:c r="I6" s="4"/>
      <x:c r="J6" s="4"/>
      <x:c r="K6" s="4"/>
      <x:c r="L6" s="4"/>
    </x:row>
    <x:row r="7" ht="22" customHeight="1">
      <x:c r="A7" s="30" t="str">
        <x:v>MANUAL GUIDE / 472    FORM / 473</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Initial adopters
Who joined the pilot and why might they be atypical?</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Next segment
Which bounded group will be served next?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Whole solution
What complete support does that group require?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Reference evidence
What credible proof matters to that group?</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Focused offer
What specific promise and boundary can be supported?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Transferability caution
What prevents a market-adoption metaphor becoming a rigid employee label?</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sharp chasm is a contested practitioner proposition rather than an established empirical law. The method is most relevant to discontinuous high-technology markets, especially B2B. Misuse caution: do not attribute the technology adoption lifecycle to Moore or use this as a general internal employee- change curve.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Moore argues that discontinuous technologies often stall between visionary early adopters and the pragmatic early majority. Visionaries accept incomplete products to gain strategic advantage; pragmatists want reliability, references and a complete solution to a recognised problem. To cross this proposed chasm, a provider should concentrate resources on one beachhead segment, define the customer's compelling reason to buy, assemble the whole product, position clearly against alternatives and create credible references before moving to adjacent segments. The method concerns market development and commercial adoption, not the psychological transition of employees inside an organization.</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135-137</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3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M39 | Complex Adaptive Systems Perspective on Organizational Change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interactions and feedback may produce outcomes that cannot be controlled by a linear plan alone?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M39</x:v>
      </x:c>
      <x:c r="K5" s="24"/>
      <x:c r="L5" s="24"/>
    </x:row>
    <x:row r="6" ht="22" customHeight="1">
      <x:c r="A6" s="4"/>
      <x:c r="B6" s="4"/>
      <x:c r="C6" s="4"/>
      <x:c r="D6" s="4"/>
      <x:c r="E6" s="4"/>
      <x:c r="F6" s="4"/>
      <x:c r="G6" s="4"/>
      <x:c r="H6" s="4"/>
      <x:c r="I6" s="4"/>
      <x:c r="J6" s="4"/>
      <x:c r="K6" s="4"/>
      <x:c r="L6" s="4"/>
    </x:row>
    <x:row r="7" ht="22" customHeight="1">
      <x:c r="A7" s="30" t="str">
        <x:v>MANUAL GUIDE / 477    FORM / 478</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System boundary
Which agents and interactions matter to the change?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Patterns and feedback
What recurring pattern emerges from their interaction?</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Constraints and attractors
What rules or incentives shape local choices?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Probes
Which small, safe experiments can reveal a different pattern?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Sense and adapt
What evidence determines whether to amplify, adjust or stop?</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Boundary of control
Which matters still require firm governance?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Concepts are easily used metaphorically without operational discipline or evidence. Emergence does not remove the need for accountability, safety and decisive action. Misuse caution: there is no single founder or canonical CAS change model, and complexity must not excuse avoidable planning failure.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A complex adaptive system contains diverse, semi-autonomous agents whose local interactions create patterns at system level. Agents interpret experience through schemas, adjust behaviour, compete and cooperate, and alter the environment to which others respond. Feedback is nonlinear, small differences can sometimes amplify, and new order can self- organise without a central blueprint. For change leaders, this means replacing detailed prediction with direction, enabling constraints, diverse connections, safe-to-learn probes and rapid feedback. Leaders observe emergent patterns, strengthen those moving toward purpose and contain harmful ones. Formal planning still matters, but its appropriate role is bounded and adaptive rather than omniscient.</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139-141</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3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M40 | Cynefin Framework</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kind of situation is this, and what decision approach fits its uncertainty?</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M40</x:v>
      </x:c>
      <x:c r="K5" s="24"/>
      <x:c r="L5" s="24"/>
    </x:row>
    <x:row r="6" ht="22" customHeight="1">
      <x:c r="A6" s="4"/>
      <x:c r="B6" s="4"/>
      <x:c r="C6" s="4"/>
      <x:c r="D6" s="4"/>
      <x:c r="E6" s="4"/>
      <x:c r="F6" s="4"/>
      <x:c r="G6" s="4"/>
      <x:c r="H6" s="4"/>
      <x:c r="I6" s="4"/>
      <x:c r="J6" s="4"/>
      <x:c r="K6" s="4"/>
      <x:c r="L6" s="4"/>
    </x:row>
    <x:row r="7" ht="22" customHeight="1">
      <x:c r="A7" s="30" t="str">
        <x:v>MANUAL GUIDE / 480    FORM / 481</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Situation and evidence
What problem is being considered and what is known?</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Domain hypothesis
Is the situation clear, complicated, complex, chaotic or not yet understood?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Response approach
What action fits that provisional domain?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Constraints
What boundaries make experimentation safe?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Signals and review
What observations will challenge the domain judgement?</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Decision record
Who authorises the next step and revisits the classification?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Domain placement is interpretive and may differ between observers or across parts of one issue. The framework guides posture but does not replace technical, ethical or stakeholder analysis. Misuse caution: do not reproduce proprietary Cynefin® graphics, treat domains as fixed boxes or attribute the framework's creation to Boone.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Cynefin differentiates contexts according to the relationship between cause and effect. In Clear contexts, reliable practice supports sense- categorise-respond. Complicated contexts require expert analysis and sense-analyse- respond. In Complex contexts, patterns are coherent mainly in retrospect, so leaders probe-sense-respond through parallel safe-to- fail experiments. Chaotic contexts require act- sense-respond to establish sufficient stability before further diagnosis. Confusion or Disorder describes not knowing which domain predominates. The framework is dynamic: situations can move between domains, and complacent oversimplification can precipitate failure. It helps leaders match decision posture to context rather than applying their preferred method everywhere.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142-144</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3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M41 | Adaptive Leadership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part of the challenge requires learning and changed expectations rather than a technical fix?</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M41</x:v>
      </x:c>
      <x:c r="K5" s="24"/>
      <x:c r="L5" s="24"/>
    </x:row>
    <x:row r="6" ht="22" customHeight="1">
      <x:c r="A6" s="4"/>
      <x:c r="B6" s="4"/>
      <x:c r="C6" s="4"/>
      <x:c r="D6" s="4"/>
      <x:c r="E6" s="4"/>
      <x:c r="F6" s="4"/>
      <x:c r="G6" s="4"/>
      <x:c r="H6" s="4"/>
      <x:c r="I6" s="4"/>
      <x:c r="J6" s="4"/>
      <x:c r="K6" s="4"/>
      <x:c r="L6" s="4"/>
    </x:row>
    <x:row r="7" ht="22" customHeight="1">
      <x:c r="A7" s="30" t="str">
        <x:v>MANUAL GUIDE / 483    FORM / 484</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Technical component
What can existing expertise or authority resolve?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Adaptive component
What values, habits or expectations must people work through?</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Losses and loyalties
What valued identity or relationship may be challenged?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Holding environment
What bounded setting supports difficult learning?</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Experiments and responsibility
What work should participants own rather than delegate to the consultant?</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Progress and distress
What shows productive learning without avoidable harm?</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Distinguishing technical and adaptive elements is interpretive, and most real challenges contain both. The approach gives limited operational detail for project governance, resource allocation or technical implementation. Misuse caution: do not manufacture distress, romanticize suffering or use 'give the work back' to excuse absent support and accountability.</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Adaptive Leadership distinguishes technical problems, for which accepted expertise and procedures can work, from adaptive challenges, which require people themselves to revise priorities, beliefs, loyalties, roles or habits. Leadership is an activity rather than a position: it mobilizes a social system to make progress on difficult issues. Authorities must create a holding environment, regulate distress within a productive range, keep attention on the real work, protect less powerful voices and return responsibility to stakeholders. Because loss and identity are involved, people may avoid the work by blaming, distracting or seeking a quick technical fix. Progress comes through diagnosis, experimentation and collective learning, not a leader's answer.</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145-147</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4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M42 | Theory U</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can deeper observation and reflection support a grounded prototype?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M42</x:v>
      </x:c>
      <x:c r="K5" s="24"/>
      <x:c r="L5" s="24"/>
    </x:row>
    <x:row r="6" ht="22" customHeight="1">
      <x:c r="A6" s="4"/>
      <x:c r="B6" s="4"/>
      <x:c r="C6" s="4"/>
      <x:c r="D6" s="4"/>
      <x:c r="E6" s="4"/>
      <x:c r="F6" s="4"/>
      <x:c r="G6" s="4"/>
      <x:c r="H6" s="4"/>
      <x:c r="I6" s="4"/>
      <x:c r="J6" s="4"/>
      <x:c r="K6" s="4"/>
      <x:c r="L6" s="4"/>
    </x:row>
    <x:row r="7" ht="22" customHeight="1">
      <x:c r="A7" s="30" t="str">
        <x:v>MANUAL GUIDE / 486    FORM / 487</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Shared intention
What question will participants explore together?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Observation and listening
Whose work and experience will be observed?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Reflection
What assumptions are participants willing to reconsider?</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Emerging possibility
What future option is suggested by the inquiry?</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Prototype
What small action will test the possibility?</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Evidence boundary
How will intuition be tested rather than treated as proof?</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Presencing and related awareness constructs are difficult to define and measure consistently. The process can require substantial time, facilitation skill and psychological safety. Misuse caution: do not present Theory U as scientifically proven, treat intuition as evidence or use reflection to bypass power and material constraints.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Theory U proposes that the quality of results depends partly on the quality of attention from which people act. Rather than downloading familiar answers, participants suspend habitual judgement, observe the wider system, listen empathically and connect with a future possibility they genuinely want to serve. The process is commonly expressed as five movements: co-initiating, co-sensing, presencing, co-creating and co-evolving. On the downward side of the U, teams deepen perception and let go of assumptions; at the turning point they connect reflection with intention; on the upward side they prototype and institutionalize what is learned. It is a participatory journey, not a guaranteed sequence or forecasting method.</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148-150</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4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M43 | Lean Change Management</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can insights, options and experiments guide an adaptive change approach?</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M43</x:v>
      </x:c>
      <x:c r="K5" s="24"/>
      <x:c r="L5" s="24"/>
    </x:row>
    <x:row r="6" ht="22" customHeight="1">
      <x:c r="A6" s="4"/>
      <x:c r="B6" s="4"/>
      <x:c r="C6" s="4"/>
      <x:c r="D6" s="4"/>
      <x:c r="E6" s="4"/>
      <x:c r="F6" s="4"/>
      <x:c r="G6" s="4"/>
      <x:c r="H6" s="4"/>
      <x:c r="I6" s="4"/>
      <x:c r="J6" s="4"/>
      <x:c r="K6" s="4"/>
      <x:c r="L6" s="4"/>
    </x:row>
    <x:row r="7" ht="22" customHeight="1">
      <x:c r="A7" s="30" t="str">
        <x:v>MANUAL GUIDE / 489    FORM / 490</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Insights
What evidence and experience suggest a need or opportunity?</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Options
What different responses are plausible?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Experiment
What small, reversible action tests one option?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Feedback
What measures and conversations reveal effects?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Adaptation
What will be retained, changed or stopped?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Governance
What constraints and approvals remain necessary?</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Small experiments can miss system-wide dependencies, delayed harms or cumulative fatigue. The named approach has a limited independent academic evidence base relative to established implementation frameworks. Misuse caution: do not equate 'lean' with under-resourcing, run uncontrolled tests on vulnerable groups or use iteration to avoid strategic commitment and governance.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Lean Change Management treats organizational change as a feedback-driven process rather than execution of a fixed, front- loaded plan. Its central loop moves from Insights-what data, conversations and observation reveal-to Options-possible responses and their trade-offs-to Experiments- bounded changes designed to produce learning. People affected by change should help shape it, and resistance is interpreted as information about context, impacts or design. Visual canvases, change backlogs and minimum viable changes can support transparency and pacing, but they are aids rather than universal requirements. The loop is deliberately non-linear: evidence from an experiment creates new insights, which can alter the options, hypothesis, scope or direction.</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151-153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4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M44 | Consolidated Framework for Implementation Research</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Which implementation determinants matter for this innovation and setting?</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M44</x:v>
      </x:c>
      <x:c r="K5" s="24"/>
      <x:c r="L5" s="24"/>
    </x:row>
    <x:row r="6" ht="22" customHeight="1">
      <x:c r="A6" s="4"/>
      <x:c r="B6" s="4"/>
      <x:c r="C6" s="4"/>
      <x:c r="D6" s="4"/>
      <x:c r="E6" s="4"/>
      <x:c r="F6" s="4"/>
      <x:c r="G6" s="4"/>
      <x:c r="H6" s="4"/>
      <x:c r="I6" s="4"/>
      <x:c r="J6" s="4"/>
      <x:c r="K6" s="4"/>
      <x:c r="L6" s="4"/>
    </x:row>
    <x:row r="7" ht="22" customHeight="1">
      <x:c r="A7" s="30" t="str">
        <x:v>MANUAL GUIDE / 494    FORM / 495</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Innovation
What is being introduced and what characteristics matter?</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Outer setting
Which external relationships or requirements affect delivery?</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Inner setting
What organisational conditions support or obstruct implementation?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Individuals
Which roles, needs, capabilities and motivations matter?</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Implementation process
What planning, engagement, doing and reflection are needed?</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Outcome and response
Which determinant is linked to which defined outcome and intervention?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large construct menu can create heavy data collection and weak prioritization. CFIR identifies potential determinants but does not itself provide causal estimates or implementation strategies. Misuse caution: do not administer every construct as a checklist, mix 2009 and 2022 terminology silently or label any favourable factor a proven cause.</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CFIR provides a consolidated menu of constructs for examining why implementation may succeed or fail in a particular setting. The updated framework groups determinants into five domains: the Innovation, Outer Setting, Inner Setting, Individuals and Implementation Process. Researchers and practitioners select constructs relevant to their question, develop context-specific definitions, gather data and compare patterns across groups or sites. CFIR is not a sequence, readiness score or intervention; it is a determinant framework for formative assessment and explanatory evaluation. Findings should guide the choice or adaptation of implementation strategies and help explain outcomes. The 2022 version revises names, locations and definitions, so users should state explicitly which version they apply.</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155-157</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4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M45 | Integrated Promoting Action on Research Implementation in Health Services Framework</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should facilitation respond to the innovation, recipients and context?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M45</x:v>
      </x:c>
      <x:c r="K5" s="24"/>
      <x:c r="L5" s="24"/>
    </x:row>
    <x:row r="6" ht="22" customHeight="1">
      <x:c r="A6" s="4"/>
      <x:c r="B6" s="4"/>
      <x:c r="C6" s="4"/>
      <x:c r="D6" s="4"/>
      <x:c r="E6" s="4"/>
      <x:c r="F6" s="4"/>
      <x:c r="G6" s="4"/>
      <x:c r="H6" s="4"/>
      <x:c r="I6" s="4"/>
      <x:c r="J6" s="4"/>
      <x:c r="K6" s="4"/>
      <x:c r="L6" s="4"/>
    </x:row>
    <x:row r="7" ht="22" customHeight="1">
      <x:c r="A7" s="30" t="str">
        <x:v>MANUAL GUIDE / 497    FORM / 498</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Innovation
What evidence-informed practice is being introduced?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Recipients
What needs, skills, beliefs and relationships do the people involved bring?</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Context
What local, organisational and wider conditions matter?</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Facilitation
Who will enable learning and problem-solving, with what role and skill?</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Tailoring
How will facilitation change as needs and evidence change?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Evaluation
What implementation and service outcomes will be examined?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High-quality facilitation can be resource- intensive and depends heavily on facilitator competence. Constructs interact dynamically, making simple scoring and causal attribution difficult. Misuse caution: do not relabel ordinary project coordination as facilitation, assume evidence is self-interpreting or confuse original PARIHS with i-PARIHS.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i-PARIHS explains successful implementation through the interaction of an Innovation, its Recipients and the inner and outer Context, with Facilitation as the active ingredient that helps people navigate those elements. Evidence is treated as a characteristic of the innovation rather than a separate domain, and recipients include individuals and teams whose motivation, values, skills and collaboration matter. Facilitators assess the situation, choose an appropriate role and intensity, build capacity, solve problems and adapt their work over time. The framework does not imply that facilitation alone overcomes a poor innovation or hostile context. Instead, facilitation makes an informed, relational response to changing implementation barriers and enablers.</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158-160</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4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M46 | RE-AIM Planning and Evaluation Framework</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will reach, effectiveness, adoption, implementation and maintenance be examined at their proper levels?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M46</x:v>
      </x:c>
      <x:c r="K5" s="24"/>
      <x:c r="L5" s="24"/>
    </x:row>
    <x:row r="6" ht="22" customHeight="1">
      <x:c r="A6" s="4"/>
      <x:c r="B6" s="4"/>
      <x:c r="C6" s="4"/>
      <x:c r="D6" s="4"/>
      <x:c r="E6" s="4"/>
      <x:c r="F6" s="4"/>
      <x:c r="G6" s="4"/>
      <x:c r="H6" s="4"/>
      <x:c r="I6" s="4"/>
      <x:c r="J6" s="4"/>
      <x:c r="K6" s="4"/>
      <x:c r="L6" s="4"/>
    </x:row>
    <x:row r="7" ht="22" customHeight="1">
      <x:c r="A7" s="30" t="str">
        <x:v>MANUAL GUIDE / 500    FORM / 501</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Reach
Who is eligible, who participates and who is missed?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Effectiveness
What intended and unintended outcomes matter?</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Adoption
Which settings and delivery staff take up the practice?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Implementation
How consistently and at what cost is the practice delivered?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Maintenance
What continues over time at individual and organisational levels?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Interpretation
What should not be combined or inferred?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Comprehensive measurement can be burdensome, and denominators are often unavailable. The dimensions describe impact but do not identify which implementation strategy will improve it. Misuse caution: do not collapse dimensions into an unsupported composite, confuse reach with awareness or report maintenance immediately after launch.</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RE-AIM broadens evaluation beyond efficacy by asking five questions. Reach examines who participates and how representative they are. Effectiveness considers important positive and negative outcomes. Adoption assesses which settings and delivery agents take up the intervention. Implementation examines fidelity, adaptations, consistency, cost and feasibility. Maintenance considers whether effects persist for individuals and whether settings sustain the practice. The dimensions span individual and organizational levels and can be used prospectively for planning as well as retrospectively for evaluation. Contemporary guidance emphasizes pragmatic use, transparent adaptation and equity across dimensions. RE-AIM does not require multiplying five scores into one number; its purpose is a balanced account of real-world public-health impact.</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161-163</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4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M47 | Exploration, Preparation, Implementation, Sustainment Framework</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work is required in each phase and across the inner and outer context?</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M47</x:v>
      </x:c>
      <x:c r="K5" s="24"/>
      <x:c r="L5" s="24"/>
    </x:row>
    <x:row r="6" ht="22" customHeight="1">
      <x:c r="A6" s="4"/>
      <x:c r="B6" s="4"/>
      <x:c r="C6" s="4"/>
      <x:c r="D6" s="4"/>
      <x:c r="E6" s="4"/>
      <x:c r="F6" s="4"/>
      <x:c r="G6" s="4"/>
      <x:c r="H6" s="4"/>
      <x:c r="I6" s="4"/>
      <x:c r="J6" s="4"/>
      <x:c r="K6" s="4"/>
      <x:c r="L6" s="4"/>
    </x:row>
    <x:row r="7" ht="22" customHeight="1">
      <x:c r="A7" s="30" t="str">
        <x:v>MANUAL GUIDE / 503    FORM / 504</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Exploration
What need, evidence and fit are being examined?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Preparation
What resources, partnerships and adaptations are needed?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Implementation
How is the practice introduced and adjusted?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Sustainment
What supports continued useful delivery?</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Bridging factors
Which relationships connect organisational levels or external partners?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Revisit trigger
What evidence requires returning to an earlier phase?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Phase boundaries are porous and can be difficult to identify consistently in complex programmes. The framework organizes determinants but still requires methods for prioritizing them and selecting strategies. Misuse caution: do not operate EPIS as a gated waterfall, assume sustainment means frozen fidelity or ignore service users and equity within context.</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EPIS organizes implementation into Exploration, Preparation, Implementation and Sustainment. During Exploration, stakeholders identify needs and assess possible innovations and fit. Preparation builds plans, capacity, partnerships and readiness. Implementation introduces the innovation while monitoring fidelity, adaptation, quality and barriers. Sustainment embeds effective practice and its supporting infrastructure over time. Across every phase, outer-context factors such as policy, funding and service environments interact with inner-context factors such as leadership, climate, staffing and workflow. Bridging factors connect those contexts, while characteristics of the innovation influence fit. The phases guide attention but are not a one- way project schedule: teams may revisit earlier questions when evidence, partners, policy or conditions change.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164-166</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4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M48 | Normalization Process Theory</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collective work makes the practice understandable, engaged with, enacted and appraised?</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M48</x:v>
      </x:c>
      <x:c r="K5" s="24"/>
      <x:c r="L5" s="24"/>
    </x:row>
    <x:row r="6" ht="22" customHeight="1">
      <x:c r="A6" s="4"/>
      <x:c r="B6" s="4"/>
      <x:c r="C6" s="4"/>
      <x:c r="D6" s="4"/>
      <x:c r="E6" s="4"/>
      <x:c r="F6" s="4"/>
      <x:c r="G6" s="4"/>
      <x:c r="H6" s="4"/>
      <x:c r="I6" s="4"/>
      <x:c r="J6" s="4"/>
      <x:c r="K6" s="4"/>
      <x:c r="L6" s="4"/>
    </x:row>
    <x:row r="7" ht="22" customHeight="1">
      <x:c r="A7" s="30" t="str">
        <x:v>MANUAL GUIDE / 506    FORM / 507</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Coherence
How do people make sense of the practice and its difference from current work?</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Cognitive participation
Who invests in and sustains involvement?</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Collective action
How is the practice carried out within real roles and resources?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Reflexive monitoring
How do people assess effects and adapt the practice?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Interactions
Where does one mechanism support or undermine another?</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Support action
What change in the work of implementation is needed?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Its mechanism language and subconstructs require learning and careful translation for practitioners. NPT emphasizes implementation work more than intervention effectiveness, power or the wider policy environment. Misuse caution: do not score the four mechanisms as a linear maturity ladder or assume routine embedding proves that a practice is beneficial.</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Normalization Process Theory explains the work people do to implement, embed and integrate a practice. Coherence concerns how participants understand the practice and distinguish it from existing work. Cognitive Participation concerns who drives, joins and sustains commitment to it. Collective Action concerns the operational work, relationships, skills, resources and organizational arrangements that make enactment possible. Reflexive Monitoring concerns how participants appraise effects and modify the practice or its use. These generative mechanisms interact dynamically; they are not four chronological stages. NPT focuses on agency and everyday work rather than simply attitudes toward an innovation. A practice becomes normalized when this work can be repeatedly accomplished within its social and organizational context.</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167-169</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4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M49 | Knowledge-to-Action Framework</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How will relevant knowledge be adapted, used, monitored and sustained in this setting?</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M49</x:v>
      </x:c>
      <x:c r="K5" s="24"/>
      <x:c r="L5" s="24"/>
    </x:row>
    <x:row r="6" ht="22" customHeight="1">
      <x:c r="A6" s="4"/>
      <x:c r="B6" s="4"/>
      <x:c r="C6" s="4"/>
      <x:c r="D6" s="4"/>
      <x:c r="E6" s="4"/>
      <x:c r="F6" s="4"/>
      <x:c r="G6" s="4"/>
      <x:c r="H6" s="4"/>
      <x:c r="I6" s="4"/>
      <x:c r="J6" s="4"/>
      <x:c r="K6" s="4"/>
      <x:c r="L6" s="4"/>
    </x:row>
    <x:row r="7" ht="22" customHeight="1">
      <x:c r="A7" s="30" t="str">
        <x:v>MANUAL GUIDE / 509    FORM / 510</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Knowledge and problem
What knowledge addresses which practical problem?</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Adapt to context
What must be adjusted for local tasks, language and authority?</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Barriers and interventions
What prevents use and which response fits?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Monitor use
How will actual application be observed?</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Evaluate outcomes
What changes in service and unintended effects follow?</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Sustain knowledge use
Who keeps the knowledge current and useful?</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The broad framework offers limited detail on how to prioritize determinants or choose effective strategies. Applications frequently use only selected components, reducing comparability and explanatory power. Misuse caution: do not treat the cycle as linear, assume research automatically outranks local knowledge or reproduce the published figure without checking permissions.</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Knowledge-to-Action Framework links Knowledge Creation with an Action Cycle. Knowledge creation refines inquiry through synthesis into usable tools or products, ideally responding to users' needs. The Action Cycle begins by identifying a problem and relevant knowledge, then adapting that knowledge to local context, assessing barriers and facilitators, selecting and implementing tailored interventions, monitoring knowledge use, evaluating outcomes and sustaining appropriate use. The components interact non- linearly; action may expose new knowledge needs. KTA emphasizes that publication is not implementation. Evidence must be interpreted, made usable and supported where practice occurs.</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170-172</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4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M50 | Model for Improvement and Plan-Do-Study-Act Cycles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What prediction can a small test examine before wider implementation?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M50</x:v>
      </x:c>
      <x:c r="K5" s="24"/>
      <x:c r="L5" s="24"/>
    </x:row>
    <x:row r="6" ht="22" customHeight="1">
      <x:c r="A6" s="4"/>
      <x:c r="B6" s="4"/>
      <x:c r="C6" s="4"/>
      <x:c r="D6" s="4"/>
      <x:c r="E6" s="4"/>
      <x:c r="F6" s="4"/>
      <x:c r="G6" s="4"/>
      <x:c r="H6" s="4"/>
      <x:c r="I6" s="4"/>
      <x:c r="J6" s="4"/>
      <x:c r="K6" s="4"/>
      <x:c r="L6" s="4"/>
    </x:row>
    <x:row r="7" ht="22" customHeight="1">
      <x:c r="A7" s="30" t="str">
        <x:v>MANUAL GUIDE / 512    FORM / 513</x:v>
      </x:c>
      <x:c r="B7" s="30"/>
      <x:c r="C7" s="30"/>
      <x:c r="D7" s="30"/>
      <x:c r="E7" s="30"/>
      <x:c r="F7" s="30"/>
      <x:c r="G7" s="30" t="str">
        <x:v>MODEL APPLICATION</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Aim and measures
What improvement, population and evidence are defined?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Plan
What will be tested, predicted and observed?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Do
What happened during the bounded test?</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Study
How do results compare with predictions?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Act
What will be adapted, adopted or abandoned next?</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Learning chain
What must be tested under different conditions before spread?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6" t="str">
        <x:v>COMPLETION CHECK / A model-specific evidence record and a bounded next action, not a universal score.</x:v>
      </x:c>
      <x:c r="B36" s="36"/>
      <x:c r="C36" s="36"/>
      <x:c r="D36" s="36"/>
      <x:c r="E36" s="36"/>
      <x:c r="F36" s="36"/>
      <x:c r="G36" s="36"/>
      <x:c r="H36" s="36"/>
      <x:c r="I36" s="36"/>
      <x:c r="J36" s="36"/>
      <x:c r="K36" s="36"/>
      <x:c r="L36" s="36"/>
    </x:row>
    <x:row r="37" ht="22" customHeight="1">
      <x:c r="A37" s="36"/>
      <x:c r="B37" s="36"/>
      <x:c r="C37" s="36"/>
      <x:c r="D37" s="36"/>
      <x:c r="E37" s="36"/>
      <x:c r="F37" s="36"/>
      <x:c r="G37" s="36"/>
      <x:c r="H37" s="36"/>
      <x:c r="I37" s="36"/>
      <x:c r="J37" s="36"/>
      <x:c r="K37" s="36"/>
      <x:c r="L37" s="36"/>
    </x:row>
    <x:row r="38" ht="22" customHeight="1">
      <x:c r="A38" s="4"/>
      <x:c r="B38" s="4"/>
      <x:c r="C38" s="4"/>
      <x:c r="D38" s="4"/>
      <x:c r="E38" s="4"/>
      <x:c r="F38" s="4"/>
      <x:c r="G38" s="4"/>
      <x:c r="H38" s="4"/>
      <x:c r="I38" s="4"/>
      <x:c r="J38" s="4"/>
      <x:c r="K38" s="4"/>
      <x:c r="L38" s="4"/>
    </x:row>
    <x:row r="39" ht="22" customHeight="1">
      <x:c r="A39" s="44" t="str">
        <x:v>USE BOUNDARY / Rapid local tests may miss delayed effects, rare harms or broader system interactions. Good use requires measurement capability, protected time and disciplined documentation. Misuse caution: do not rename one large implementation a PDSA cycle, skip Study, confuse PDSA with generic PDCA or scale from a single convenient test.</x:v>
      </x:c>
      <x:c r="B39" s="44"/>
      <x:c r="C39" s="44"/>
      <x:c r="D39" s="44"/>
      <x:c r="E39" s="44"/>
      <x:c r="F39" s="44"/>
      <x:c r="G39" s="44"/>
      <x:c r="H39" s="44"/>
      <x:c r="I39" s="44"/>
      <x:c r="J39" s="44"/>
      <x:c r="K39" s="44"/>
      <x:c r="L39" s="44"/>
    </x:row>
    <x:row r="40" ht="22" customHeight="1">
      <x:c r="A40" s="44"/>
      <x:c r="B40" s="44"/>
      <x:c r="C40" s="44"/>
      <x:c r="D40" s="44"/>
      <x:c r="E40" s="44"/>
      <x:c r="F40" s="44"/>
      <x:c r="G40" s="44"/>
      <x:c r="H40" s="44"/>
      <x:c r="I40" s="44"/>
      <x:c r="J40" s="44"/>
      <x:c r="K40" s="44"/>
      <x:c r="L40" s="44"/>
    </x:row>
    <x:row r="41" ht="22" customHeight="1">
      <x:c r="A41" s="4"/>
      <x:c r="B41" s="4"/>
      <x:c r="C41" s="4"/>
      <x:c r="D41" s="4"/>
      <x:c r="E41" s="4"/>
      <x:c r="F41" s="4"/>
      <x:c r="G41" s="4"/>
      <x:c r="H41" s="4"/>
      <x:c r="I41" s="4"/>
      <x:c r="J41" s="4"/>
      <x:c r="K41" s="4"/>
      <x:c r="L41" s="4"/>
    </x:row>
    <x:row r="42" ht="22" customHeight="1">
      <x:c r="A42" s="50" t="str">
        <x:v>GUIDANCE / read before completing the record</x:v>
      </x:c>
      <x:c r="B42" s="50"/>
      <x:c r="C42" s="50"/>
      <x:c r="D42" s="50"/>
      <x:c r="E42" s="50"/>
      <x:c r="F42" s="50"/>
      <x:c r="G42" s="50"/>
      <x:c r="H42" s="50"/>
      <x:c r="I42" s="50"/>
      <x:c r="J42" s="50"/>
      <x:c r="K42" s="50"/>
      <x:c r="L42" s="50"/>
    </x:row>
    <x:row r="43" ht="22" customHeight="1">
      <x:c r="A43" s="53" t="str">
        <x:v>The Model for Improvement joins three questions with iterative Plan-Do-Study-Act cycles. What are we trying to accomplish? establishes a specific aim. How will we know that a change is an improvement? defines a measurement family. What changes can we make that will result in improvement? generates testable ideas. Teams then Plan a small test and prediction, Do it while recording observations, Study results against the prediction, and Act by adopting, adapting or abandoning the idea. Successive cycles build knowledge across conditions. The model supports disciplined learning; one favourable result never justifies system-wide scale.</x:v>
      </x:c>
      <x:c r="B43" s="53"/>
      <x:c r="C43" s="53"/>
      <x:c r="D43" s="53"/>
      <x:c r="E43" s="53"/>
      <x:c r="F43" s="53"/>
      <x:c r="G43" s="53"/>
      <x:c r="H43" s="53"/>
      <x:c r="I43" s="53"/>
      <x:c r="J43" s="53"/>
      <x:c r="K43" s="53"/>
      <x:c r="L43" s="53"/>
    </x:row>
    <x:row r="44" ht="22" customHeight="1">
      <x:c r="A44" s="53"/>
      <x:c r="B44" s="53"/>
      <x:c r="C44" s="53"/>
      <x:c r="D44" s="53"/>
      <x:c r="E44" s="53"/>
      <x:c r="F44" s="53"/>
      <x:c r="G44" s="53"/>
      <x:c r="H44" s="53"/>
      <x:c r="I44" s="53"/>
      <x:c r="J44" s="53"/>
      <x:c r="K44" s="53"/>
      <x:c r="L44" s="53"/>
    </x:row>
    <x:row r="45" ht="22" customHeight="1">
      <x:c r="A45" s="53"/>
      <x:c r="B45" s="53"/>
      <x:c r="C45" s="53"/>
      <x:c r="D45" s="53"/>
      <x:c r="E45" s="53"/>
      <x:c r="F45" s="53"/>
      <x:c r="G45" s="53"/>
      <x:c r="H45" s="53"/>
      <x:c r="I45" s="53"/>
      <x:c r="J45" s="53"/>
      <x:c r="K45" s="53"/>
      <x:c r="L45" s="53"/>
    </x:row>
    <x:row r="46" ht="22" customHeight="1">
      <x:c r="A46" s="53"/>
      <x:c r="B46" s="53"/>
      <x:c r="C46" s="53"/>
      <x:c r="D46" s="53"/>
      <x:c r="E46" s="53"/>
      <x:c r="F46" s="53"/>
      <x:c r="G46" s="53"/>
      <x:c r="H46" s="53"/>
      <x:c r="I46" s="53"/>
      <x:c r="J46" s="53"/>
      <x:c r="K46" s="53"/>
      <x:c r="L46" s="53"/>
    </x:row>
    <x:row r="47" ht="22" customHeight="1">
      <x:c r="A47" s="53"/>
      <x:c r="B47" s="53"/>
      <x:c r="C47" s="53"/>
      <x:c r="D47" s="53"/>
      <x:c r="E47" s="53"/>
      <x:c r="F47" s="53"/>
      <x:c r="G47" s="53"/>
      <x:c r="H47" s="53"/>
      <x:c r="I47" s="53"/>
      <x:c r="J47" s="53"/>
      <x:c r="K47" s="53"/>
      <x:c r="L47" s="53"/>
    </x:row>
    <x:row r="48" ht="22" customHeight="1">
      <x:c r="A48" s="53"/>
      <x:c r="B48" s="53"/>
      <x:c r="C48" s="53"/>
      <x:c r="D48" s="53"/>
      <x:c r="E48" s="53"/>
      <x:c r="F48" s="53"/>
      <x:c r="G48" s="53"/>
      <x:c r="H48" s="53"/>
      <x:c r="I48" s="53"/>
      <x:c r="J48" s="53"/>
      <x:c r="K48" s="53"/>
      <x:c r="L48" s="53"/>
    </x:row>
    <x:row r="49" ht="22" customHeight="1">
      <x:c r="A49" s="4"/>
      <x:c r="B49" s="4"/>
      <x:c r="C49" s="4"/>
      <x:c r="D49" s="4"/>
      <x:c r="E49" s="4"/>
      <x:c r="F49" s="4"/>
      <x:c r="G49" s="4"/>
      <x:c r="H49" s="4"/>
      <x:c r="I49" s="4"/>
      <x:c r="J49" s="4"/>
      <x:c r="K49" s="4"/>
      <x:c r="L49" s="4"/>
    </x:row>
    <x:row r="50" ht="22" customHeight="1">
      <x:c r="A50" s="60" t="str">
        <x:v>01. Define the organisational question and the level of analysis before choosing this model.</x:v>
      </x:c>
      <x:c r="B50" s="60"/>
      <x:c r="C50" s="60"/>
      <x:c r="D50" s="60"/>
      <x:c r="E50" s="60"/>
      <x:c r="F50" s="60"/>
      <x:c r="G50" s="60"/>
      <x:c r="H50" s="60"/>
      <x:c r="I50" s="60"/>
      <x:c r="J50" s="60"/>
      <x:c r="K50" s="60"/>
      <x:c r="L50" s="60"/>
    </x:row>
    <x:row r="51" ht="22" customHeight="1">
      <x:c r="A51" s="60"/>
      <x:c r="B51" s="60"/>
      <x:c r="C51" s="60"/>
      <x:c r="D51" s="60"/>
      <x:c r="E51" s="60"/>
      <x:c r="F51" s="60"/>
      <x:c r="G51" s="60"/>
      <x:c r="H51" s="60"/>
      <x:c r="I51" s="60"/>
      <x:c r="J51" s="60"/>
      <x:c r="K51" s="60"/>
      <x:c r="L51" s="60"/>
    </x:row>
    <x:row r="52" ht="22" customHeight="1">
      <x:c r="A52" s="57" t="str">
        <x:v>02. Work through the model-specific prompts with the people who know the relevant work.</x:v>
      </x:c>
      <x:c r="B52" s="57"/>
      <x:c r="C52" s="57"/>
      <x:c r="D52" s="57"/>
      <x:c r="E52" s="57"/>
      <x:c r="F52" s="57"/>
      <x:c r="G52" s="57"/>
      <x:c r="H52" s="57"/>
      <x:c r="I52" s="57"/>
      <x:c r="J52" s="57"/>
      <x:c r="K52" s="57"/>
      <x:c r="L52" s="57"/>
    </x:row>
    <x:row r="53" ht="22" customHeight="1">
      <x:c r="A53" s="57"/>
      <x:c r="B53" s="57"/>
      <x:c r="C53" s="57"/>
      <x:c r="D53" s="57"/>
      <x:c r="E53" s="57"/>
      <x:c r="F53" s="57"/>
      <x:c r="G53" s="57"/>
      <x:c r="H53" s="57"/>
      <x:c r="I53" s="57"/>
      <x:c r="J53" s="57"/>
      <x:c r="K53" s="57"/>
      <x:c r="L53" s="57"/>
    </x:row>
    <x:row r="54" ht="22" customHeight="1">
      <x:c r="A54" s="60" t="str">
        <x:v>03. Separate source constructs, observed evidence and the group's provisional interpretation.</x:v>
      </x:c>
      <x:c r="B54" s="60"/>
      <x:c r="C54" s="60"/>
      <x:c r="D54" s="60"/>
      <x:c r="E54" s="60"/>
      <x:c r="F54" s="60"/>
      <x:c r="G54" s="60"/>
      <x:c r="H54" s="60"/>
      <x:c r="I54" s="60"/>
      <x:c r="J54" s="60"/>
      <x:c r="K54" s="60"/>
      <x:c r="L54" s="60"/>
    </x:row>
    <x:row r="55" ht="22" customHeight="1">
      <x:c r="A55" s="60"/>
      <x:c r="B55" s="60"/>
      <x:c r="C55" s="60"/>
      <x:c r="D55" s="60"/>
      <x:c r="E55" s="60"/>
      <x:c r="F55" s="60"/>
      <x:c r="G55" s="60"/>
      <x:c r="H55" s="60"/>
      <x:c r="I55" s="60"/>
      <x:c r="J55" s="60"/>
      <x:c r="K55" s="60"/>
      <x:c r="L55" s="60"/>
    </x:row>
    <x:row r="56" ht="22" customHeight="1">
      <x:c r="A56" s="57" t="str">
        <x:v>04. Select one useful intervention or test, with an owner, boundary and review date.</x:v>
      </x:c>
      <x:c r="B56" s="57"/>
      <x:c r="C56" s="57"/>
      <x:c r="D56" s="57"/>
      <x:c r="E56" s="57"/>
      <x:c r="F56" s="57"/>
      <x:c r="G56" s="57"/>
      <x:c r="H56" s="57"/>
      <x:c r="I56" s="57"/>
      <x:c r="J56" s="57"/>
      <x:c r="K56" s="57"/>
      <x:c r="L56" s="57"/>
    </x:row>
    <x:row r="57" ht="22" customHeight="1">
      <x:c r="A57" s="57"/>
      <x:c r="B57" s="57"/>
      <x:c r="C57" s="57"/>
      <x:c r="D57" s="57"/>
      <x:c r="E57" s="57"/>
      <x:c r="F57" s="57"/>
      <x:c r="G57" s="57"/>
      <x:c r="H57" s="57"/>
      <x:c r="I57" s="57"/>
      <x:c r="J57" s="57"/>
      <x:c r="K57" s="57"/>
      <x:c r="L57" s="57"/>
    </x:row>
    <x:row r="58" ht="22" customHeight="1">
      <x:c r="A58" s="60" t="str">
        <x:v>05. Revisit the explanation when evidence changes; do not force the situation to fit the model.</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4"/>
      <x:c r="B60" s="4"/>
      <x:c r="C60" s="4"/>
      <x:c r="D60" s="4"/>
      <x:c r="E60" s="4"/>
      <x:c r="F60" s="4"/>
      <x:c r="G60" s="4"/>
      <x:c r="H60" s="4"/>
      <x:c r="I60" s="4"/>
      <x:c r="J60" s="4"/>
      <x:c r="K60" s="4"/>
      <x:c r="L60" s="4"/>
    </x:row>
    <x:row r="61" ht="22" customHeight="1">
      <x:c r="A61" s="44" t="str">
        <x:v>SOURCE / U05 pp. 173-175</x:v>
      </x:c>
      <x:c r="B61" s="44"/>
      <x:c r="C61" s="44"/>
      <x:c r="D61" s="44"/>
      <x:c r="E61" s="44"/>
      <x:c r="F61" s="44"/>
      <x:c r="G61" s="44"/>
      <x:c r="H61" s="44"/>
      <x:c r="I61" s="44"/>
      <x:c r="J61" s="44"/>
      <x:c r="K61" s="44"/>
      <x:c r="L61" s="44"/>
    </x:row>
    <x:row r="62" ht="22" customHeight="1">
      <x:c r="A62" s="44"/>
      <x:c r="B62" s="44"/>
      <x:c r="C62" s="44"/>
      <x:c r="D62" s="44"/>
      <x:c r="E62" s="44"/>
      <x:c r="F62" s="44"/>
      <x:c r="G62" s="44"/>
      <x:c r="H62" s="44"/>
      <x:c r="I62" s="44"/>
      <x:c r="J62" s="44"/>
      <x:c r="K62" s="44"/>
      <x:c r="L62" s="4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L37"/>
    <x:mergeCell ref="A39:L40"/>
    <x:mergeCell ref="A42:L42"/>
    <x:mergeCell ref="A43:L48"/>
    <x:mergeCell ref="A50:L51"/>
    <x:mergeCell ref="A52:L53"/>
    <x:mergeCell ref="A54:L55"/>
    <x:mergeCell ref="A56:L57"/>
    <x:mergeCell ref="A58:L59"/>
    <x:mergeCell ref="A61:L62"/>
  </x:mergeCells>
  <x:pageMargins left="0.7" right="0.7" top="0.75" bottom="0.75" header="0.3" footer="0.3"/>
</x:worksheet>
</file>

<file path=xl/worksheets/sheet14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R01 | 4C readiness commissioning brief</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Define the change-specific readiness decision before selecting a questionnaire.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R01</x:v>
      </x:c>
      <x:c r="K5" s="24"/>
      <x:c r="L5" s="24"/>
    </x:row>
    <x:row r="6" ht="22" customHeight="1">
      <x:c r="A6" s="4"/>
      <x:c r="B6" s="4"/>
      <x:c r="C6" s="4"/>
      <x:c r="D6" s="4"/>
      <x:c r="E6" s="4"/>
      <x:c r="F6" s="4"/>
      <x:c r="G6" s="4"/>
      <x:c r="H6" s="4"/>
      <x:c r="I6" s="4"/>
      <x:c r="J6" s="4"/>
      <x:c r="K6" s="4"/>
      <x:c r="L6" s="4"/>
    </x:row>
    <x:row r="7" ht="22" customHeight="1">
      <x:c r="A7" s="30" t="str">
        <x:v>MANUAL GUIDE / 518    FORM / 519</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Change and decision
What exact change, wave and decision will be assessed?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Population
Which roles, shifts and contexts are essential?</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Clarity
What needs to be understood?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Commitment
What ownership and support must be credible?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Capability
What work must people be able to demonstrate?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Capacity
What makes performance feasible?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Evidence and reporting
Which methods and safeguards will be used?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Decision boundary
What will the assessment not authorise automatically?</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An agreed assessment brief and evidence plan.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No overall readiness percentage or diagnostic label is produced. Identify actual country, entity and specialist requirements where the work touches formal obligations.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supplied readiness book distinguishes Clarity, Commitment, Capability and Capacity. Each domain has a different practical meaning and requires different evidence. Use the published framework intact, then agree a proportionate assessment of a bounded change. The 4C structure is not interchangeable with the historical eight-dimension culture questionnaire in Part 2. [U04 pp. 5, 9-10, 18]</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Name the change version, population, wave and decision to be informed.</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Agree the four domains and the evidence that each can reasonably support.</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Identify decision owners, employee voice arrangements and specialist boundaries.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Define the reporting audience, confidentiality limits and retention arrangements.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Agree what evidence could lead to a smaller scope, further support or a pause.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pp. 5, 18, 35-40</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5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R02 | Readiness interview and evidence protocol</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Investigate the conditions behind survey responses through concrete work examples.</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R02</x:v>
      </x:c>
      <x:c r="K5" s="24"/>
      <x:c r="L5" s="24"/>
    </x:row>
    <x:row r="6" ht="22" customHeight="1">
      <x:c r="A6" s="4"/>
      <x:c r="B6" s="4"/>
      <x:c r="C6" s="4"/>
      <x:c r="D6" s="4"/>
      <x:c r="E6" s="4"/>
      <x:c r="F6" s="4"/>
      <x:c r="G6" s="4"/>
      <x:c r="H6" s="4"/>
      <x:c r="I6" s="4"/>
      <x:c r="J6" s="4"/>
      <x:c r="K6" s="4"/>
      <x:c r="L6" s="4"/>
    </x:row>
    <x:row r="7" ht="22" customHeight="1">
      <x:c r="A7" s="30" t="str">
        <x:v>MANUAL GUIDE / 521    FORM / 522</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Opening, 5 minutes
Explain the review and invite questions.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Clarity, 8 minutes
Ask: What will change in your work? What remains unclear?</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Commitment, 8 minutes
Ask: Which leadership actions have helped or hindered?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Capability, 8 minutes
Ask: What have you practised? Which task still needs help?</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Capacity, 8 minutes
Ask: What time, access and support will be available?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Counter-evidence, 5 minutes
Ask: When does the work already go well? What explains it?</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Accuracy and close, 3 minutes
Summarise the account and explain next steps.</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Evidence record
Keep observation, interpretation and required verification separate.</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45-minute interview record with evidence to verify and actions to consider.</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Do not record sensitive personal stories in a general project workbook. Use the authorised specialist route for allegations, health disclosures or individual employment matters.</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Use a consistent script but follow relevant evidence. Ask about a recent or realistic task, the decision needed, support available and what happens when normal conditions fail. Do not turn the interview into a test of enthusiasm. A person can understand and professionally implement a change while disagreeing with part of its design. [U04 pp. 41-46, 109-112]</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Open with purpose, choice, confidentiality limits and the intended use of findings.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Ask the participant to explain one changed task and a realistic exception.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Explore what leaders have decided, what practice has occurred and what resources are available.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Request concrete examples and counter-examples without collecting unnecessary personal details.</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Summarise the account, check accuracy and agree how findings and actions will be returned.</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pp. 41-46, 109-112</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5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4" hidden="0" customWidth="1"/>
    <x:col min="3" max="3" width="44" hidden="0" customWidth="1"/>
    <x:col min="4" max="4" width="90" hidden="0" customWidth="1"/>
    <x:col min="5" max="5" width="18"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R03 | 4C illustrative questionnaire: structured version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Use the supplied 24-item educational bank with its stable IDs and original domain mapping.</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R03</x:v>
      </x:c>
      <x:c r="K5" s="24"/>
      <x:c r="L5" s="24"/>
    </x:row>
    <x:row r="6" ht="22" customHeight="1">
      <x:c r="A6" s="4"/>
      <x:c r="B6" s="4"/>
      <x:c r="C6" s="4"/>
      <x:c r="D6" s="4"/>
      <x:c r="E6" s="4"/>
      <x:c r="F6" s="4"/>
      <x:c r="G6" s="4"/>
      <x:c r="H6" s="4"/>
      <x:c r="I6" s="4"/>
      <x:c r="J6" s="4"/>
      <x:c r="K6" s="4"/>
      <x:c r="L6" s="4"/>
    </x:row>
    <x:row r="7" ht="22" customHeight="1">
      <x:c r="A7" s="30" t="str">
        <x:v>MANUAL GUIDE / 524    FORM / 525</x:v>
      </x:c>
      <x:c r="B7" s="30"/>
      <x:c r="C7" s="30"/>
      <x:c r="D7" s="30"/>
      <x:c r="E7" s="30"/>
      <x:c r="F7" s="30"/>
      <x:c r="G7" s="30" t="str">
        <x:v>LIVE WORKING TOOL</x:v>
      </x:c>
      <x:c r="H7" s="30"/>
      <x:c r="I7" s="30"/>
      <x:c r="J7" s="30"/>
      <x:c r="K7" s="30"/>
      <x:c r="L7" s="30"/>
    </x:row>
    <x:row r="8" ht="24" customHeight="1">
      <x:c r="A8" s="68" t="str">
        <x:f>IFERROR(HYPERLINK("#'R03 4C structured survey'!A94","OPEN WORKING TABLE / CALCULATOR"),"OPEN WORKING TABLE / CALCULATOR")</x:f>
        <x:v>OPEN WORKING TABLE / CALCULATOR</x:v>
      </x:c>
      <x:c r="B8" s="68"/>
      <x:c r="C8" s="68"/>
      <x:c r="D8" s="68" t="str">
        <x:f>IFERROR(HYPERLINK("#'R05 Data'!A1","OPEN RESPONSE DATA"),"OPEN RESPONSE DATA")</x:f>
        <x:v>OPEN RESPONSE DATA</x:v>
      </x:c>
      <x:c r="E8" s="68"/>
      <x:c r="F8" s="68"/>
      <x:c r="G8" s="68"/>
      <x:c r="H8" s="68" t="str">
        <x:f>IFERROR(HYPERLINK("#'R05 Profile'!A1","OPEN DESCRIPTIVE PROFILE"),"OPEN DESCRIPTIVE PROFILE")</x:f>
        <x:v>OPEN DESCRIPTIVE PROFILE</x:v>
      </x:c>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Change/version
Identify exactly what respondents are judging.</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Reference period
Specify the experience respondents should consider.</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Invitation
Explain purpose and voluntary arrangements.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Confidentiality
State who sees raw data and reporting limits.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Scale
Retain all five anchors and separate DK/NA.</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Accessibility
Offer an equivalent usable route.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Version control
Record wording and assembly changes.</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Feedback promise
Say when findings and actions will return.</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controlled questionnaire and administration record.</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This is a developmental questionnaire. Do not invent norms, reverse-score items or call a favourable response percentage the proportion of people who are ready.</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source book explicitly describes these items as illustrative educational examples. They are not the published HR Delivery diagnostic instrument, a validated psychometric scale or a basis for individual employment decisions. The structured version exposes the four domains and twelve dimensions for design review. Test relevance and clarity before organisational use. [U04 pp. 118-120]</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Name the change, version, work area and reference period in the invitation.</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Explain voluntary participation arrangements, confidentiality limits and how actions will be reported.</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Use 1 Strongly disagree, 2 Disagree, 3 Neither agree nor disagree, 4 Agree, 5 Strongly agree.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Offer separate DK (Do not know) and NA (Not applicable) choices; neither is numeric.</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Preserve wording and IDs when comparing versions; document any authorised adaptation.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pp. 118-120</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4C ILLUSTRATIVE BANK / educational; not validated; one response per item</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Position</x:v>
      </x:c>
      <x:c r="B98" s="99" t="str">
        <x:v>Stable ID</x:v>
      </x:c>
      <x:c r="C98" s="99" t="str">
        <x:v>Domain / dimension</x:v>
      </x:c>
      <x:c r="D98" s="99" t="str">
        <x:v>Source item</x:v>
      </x:c>
      <x:c r="E98" s="99" t="str">
        <x:v>Response</x:v>
      </x:c>
      <x:c r="F98" s="4"/>
      <x:c r="G98" s="4"/>
      <x:c r="H98" s="4"/>
      <x:c r="I98" s="4"/>
      <x:c r="J98" s="4"/>
      <x:c r="K98" s="4"/>
      <x:c r="L98" s="4"/>
    </x:row>
    <x:row r="99" ht="58" customHeight="1">
      <x:c r="A99" s="4" t="n">
        <x:v>1</x:v>
      </x:c>
      <x:c r="B99" s="4" t="str">
        <x:v>Q01</x:v>
      </x:c>
      <x:c r="C99" s="4" t="str">
        <x:v>Clarity / Strategic Case &amp; Urgency</x:v>
      </x:c>
      <x:c r="D99" s="4" t="str">
        <x:v>I can explain the problem this change is intended to address.</x:v>
      </x:c>
      <x:c r="E99" s="38"/>
      <x:c r="F99" s="4"/>
      <x:c r="G99" s="4"/>
      <x:c r="H99" s="4"/>
      <x:c r="I99" s="4"/>
      <x:c r="J99" s="4"/>
      <x:c r="K99" s="4"/>
      <x:c r="L99" s="4"/>
    </x:row>
    <x:row r="100" ht="58" customHeight="1">
      <x:c r="A100" s="4" t="n">
        <x:v>2</x:v>
      </x:c>
      <x:c r="B100" s="4" t="str">
        <x:v>Q02</x:v>
      </x:c>
      <x:c r="C100" s="4" t="str">
        <x:v>Clarity / Strategic Case &amp; Urgency</x:v>
      </x:c>
      <x:c r="D100" s="4" t="str">
        <x:v>The reason for implementing this change now is clear to me.</x:v>
      </x:c>
      <x:c r="E100" s="38"/>
      <x:c r="F100" s="4"/>
      <x:c r="G100" s="4"/>
      <x:c r="H100" s="4"/>
      <x:c r="I100" s="4"/>
      <x:c r="J100" s="4"/>
      <x:c r="K100" s="4"/>
      <x:c r="L100" s="4"/>
    </x:row>
    <x:row r="101" ht="58" customHeight="1">
      <x:c r="A101" s="4" t="n">
        <x:v>3</x:v>
      </x:c>
      <x:c r="B101" s="4" t="str">
        <x:v>Q03</x:v>
      </x:c>
      <x:c r="C101" s="4" t="str">
        <x:v>Clarity / Future Vision &amp; Outcomes</x:v>
      </x:c>
      <x:c r="D101" s="4" t="str">
        <x:v>I understand what the changed way of working is intended to achieve.</x:v>
      </x:c>
      <x:c r="E101" s="38"/>
    </x:row>
    <x:row r="102" ht="58" customHeight="1">
      <x:c r="A102" s="4" t="n">
        <x:v>4</x:v>
      </x:c>
      <x:c r="B102" s="4" t="str">
        <x:v>Q04</x:v>
      </x:c>
      <x:c r="C102" s="4" t="str">
        <x:v>Clarity / Future Vision &amp; Outcomes</x:v>
      </x:c>
      <x:c r="D102" s="4" t="str">
        <x:v>I can describe what a successful first stage would look like in my work area.</x:v>
      </x:c>
      <x:c r="E102" s="38"/>
    </x:row>
    <x:row r="103" ht="58" customHeight="1">
      <x:c r="A103" s="4" t="n">
        <x:v>5</x:v>
      </x:c>
      <x:c r="B103" s="4" t="str">
        <x:v>Q05</x:v>
      </x:c>
      <x:c r="C103" s="4" t="str">
        <x:v>Clarity / Personal Impact &amp; Role Clarity</x:v>
      </x:c>
      <x:c r="D103" s="4" t="str">
        <x:v>I understand which of my tasks will change.</x:v>
      </x:c>
      <x:c r="E103" s="38"/>
    </x:row>
    <x:row r="104" ht="58" customHeight="1">
      <x:c r="A104" s="4" t="n">
        <x:v>6</x:v>
      </x:c>
      <x:c r="B104" s="4" t="str">
        <x:v>Q06</x:v>
      </x:c>
      <x:c r="C104" s="4" t="str">
        <x:v>Clarity / Personal Impact &amp; Role Clarity</x:v>
      </x:c>
      <x:c r="D104" s="4" t="str">
        <x:v>I know which decisions I will be expected to make under the new process.</x:v>
      </x:c>
      <x:c r="E104" s="38"/>
    </x:row>
    <x:row r="105" ht="58" customHeight="1">
      <x:c r="A105" s="4" t="n">
        <x:v>7</x:v>
      </x:c>
      <x:c r="B105" s="4" t="str">
        <x:v>Q07</x:v>
      </x:c>
      <x:c r="C105" s="4" t="str">
        <x:v>Commitment / Leadership Sponsorship &amp; Alignment</x:v>
      </x:c>
      <x:c r="D105" s="4" t="str">
        <x:v>I have seen leaders make a decision that supports this change.</x:v>
      </x:c>
      <x:c r="E105" s="38"/>
    </x:row>
    <x:row r="106" ht="58" customHeight="1">
      <x:c r="A106" s="4" t="n">
        <x:v>8</x:v>
      </x:c>
      <x:c r="B106" s="4" t="str">
        <x:v>Q08</x:v>
      </x:c>
      <x:c r="C106" s="4" t="str">
        <x:v>Commitment / Leadership Sponsorship &amp; Alignment</x:v>
      </x:c>
      <x:c r="D106" s="4" t="str">
        <x:v>The priorities communicated by the leaders involved in this change are consistent with one another.</x:v>
      </x:c>
      <x:c r="E106" s="38"/>
    </x:row>
    <x:row r="107" ht="58" customHeight="1">
      <x:c r="A107" s="4" t="n">
        <x:v>9</x:v>
      </x:c>
      <x:c r="B107" s="4" t="str">
        <x:v>Q09</x:v>
      </x:c>
      <x:c r="C107" s="4" t="str">
        <x:v>Commitment / Trust, Fairness &amp; Change History</x:v>
      </x:c>
      <x:c r="D107" s="4" t="str">
        <x:v>Actions I have seen are consistent with the commitments made about this change.</x:v>
      </x:c>
      <x:c r="E107" s="38"/>
    </x:row>
    <x:row r="108" ht="58" customHeight="1">
      <x:c r="A108" s="4" t="n">
        <x:v>10</x:v>
      </x:c>
      <x:c r="B108" s="4" t="str">
        <x:v>Q10</x:v>
      </x:c>
      <x:c r="C108" s="4" t="str">
        <x:v>Commitment / Trust, Fairness &amp; Change History</x:v>
      </x:c>
      <x:c r="D108" s="4" t="str">
        <x:v>Concerns about the effects of this change receive a fair hearing.</x:v>
      </x:c>
      <x:c r="E108" s="38"/>
    </x:row>
    <x:row r="109" ht="58" customHeight="1">
      <x:c r="A109" s="4" t="n">
        <x:v>11</x:v>
      </x:c>
      <x:c r="B109" s="4" t="str">
        <x:v>Q11</x:v>
      </x:c>
      <x:c r="C109" s="4" t="str">
        <x:v>Commitment / Participation, Voice &amp; Ownership</x:v>
      </x:c>
      <x:c r="D109" s="4" t="str">
        <x:v>I have a usable way to raise a concern about this change.</x:v>
      </x:c>
      <x:c r="E109" s="38"/>
    </x:row>
    <x:row r="110" ht="58" customHeight="1">
      <x:c r="A110" s="4" t="n">
        <x:v>12</x:v>
      </x:c>
      <x:c r="B110" s="4" t="str">
        <x:v>Q12</x:v>
      </x:c>
      <x:c r="C110" s="4" t="str">
        <x:v>Commitment / Participation, Voice &amp; Ownership</x:v>
      </x:c>
      <x:c r="D110" s="4" t="str">
        <x:v>I can see how employee input has been considered in decisions about this change.</x:v>
      </x:c>
      <x:c r="E110" s="38"/>
    </x:row>
    <x:row r="111" ht="58" customHeight="1">
      <x:c r="A111" s="4" t="n">
        <x:v>13</x:v>
      </x:c>
      <x:c r="B111" s="4" t="str">
        <x:v>Q13</x:v>
      </x:c>
      <x:c r="C111" s="4" t="str">
        <x:v>Capability / Change Leadership &amp; Manager Capability</x:v>
      </x:c>
      <x:c r="D111" s="4" t="str">
        <x:v>My manager can explain the next practical step for our team.</x:v>
      </x:c>
      <x:c r="E111" s="38"/>
    </x:row>
    <x:row r="112" ht="58" customHeight="1">
      <x:c r="A112" s="4" t="n">
        <x:v>14</x:v>
      </x:c>
      <x:c r="B112" s="4" t="str">
        <x:v>Q14</x:v>
      </x:c>
      <x:c r="C112" s="4" t="str">
        <x:v>Capability / Change Leadership &amp; Manager Capability</x:v>
      </x:c>
      <x:c r="D112" s="4" t="str">
        <x:v>My manager can obtain an answer when a change-related question is outside their authority.</x:v>
      </x:c>
      <x:c r="E112" s="38"/>
    </x:row>
    <x:row r="113" ht="58" customHeight="1">
      <x:c r="A113" s="4" t="n">
        <x:v>15</x:v>
      </x:c>
      <x:c r="B113" s="4" t="str">
        <x:v>Q15</x:v>
      </x:c>
      <x:c r="C113" s="4" t="str">
        <x:v>Capability / Skills, Knowledge &amp; Learning</x:v>
      </x:c>
      <x:c r="D113" s="4" t="str">
        <x:v>I have had an opportunity to practise the changed tasks relevant to my role.</x:v>
      </x:c>
      <x:c r="E113" s="38"/>
    </x:row>
    <x:row r="114" ht="58" customHeight="1">
      <x:c r="A114" s="4" t="n">
        <x:v>16</x:v>
      </x:c>
      <x:c r="B114" s="4" t="str">
        <x:v>Q16</x:v>
      </x:c>
      <x:c r="C114" s="4" t="str">
        <x:v>Capability / Skills, Knowledge &amp; Learning</x:v>
      </x:c>
      <x:c r="D114" s="4" t="str">
        <x:v>I know which parts of the new work I still need help to perform.</x:v>
      </x:c>
      <x:c r="E114" s="38"/>
    </x:row>
    <x:row r="115" ht="58" customHeight="1">
      <x:c r="A115" s="4" t="n">
        <x:v>17</x:v>
      </x:c>
      <x:c r="B115" s="4" t="str">
        <x:v>Q17</x:v>
      </x:c>
      <x:c r="C115" s="4" t="str">
        <x:v>Capability / Communication, Sensemaking &amp; Support</x:v>
      </x:c>
      <x:c r="D115" s="4" t="str">
        <x:v>The information available to me helps me decide what to do in a relevant work situation.</x:v>
      </x:c>
      <x:c r="E115" s="38"/>
    </x:row>
    <x:row r="116" ht="58" customHeight="1">
      <x:c r="A116" s="4" t="n">
        <x:v>18</x:v>
      </x:c>
      <x:c r="B116" s="4" t="str">
        <x:v>Q18</x:v>
      </x:c>
      <x:c r="C116" s="4" t="str">
        <x:v>Capability / Communication, Sensemaking &amp; Support</x:v>
      </x:c>
      <x:c r="D116" s="4" t="str">
        <x:v>I know where to obtain help with a change-related problem.</x:v>
      </x:c>
      <x:c r="E116" s="38"/>
    </x:row>
    <x:row r="117" ht="58" customHeight="1">
      <x:c r="A117" s="4" t="n">
        <x:v>19</x:v>
      </x:c>
      <x:c r="B117" s="4" t="str">
        <x:v>Q19</x:v>
      </x:c>
      <x:c r="C117" s="4" t="str">
        <x:v>Capacity / Workload, Resources &amp; Change Load</x:v>
      </x:c>
      <x:c r="D117" s="4" t="str">
        <x:v>Time for the implementation work expected of me has been protected.</x:v>
      </x:c>
      <x:c r="E117" s="38"/>
    </x:row>
    <x:row r="118" ht="58" customHeight="1">
      <x:c r="A118" s="4" t="n">
        <x:v>20</x:v>
      </x:c>
      <x:c r="B118" s="4" t="str">
        <x:v>Q20</x:v>
      </x:c>
      <x:c r="C118" s="4" t="str">
        <x:v>Capacity / Workload, Resources &amp; Change Load</x:v>
      </x:c>
      <x:c r="D118" s="4" t="str">
        <x:v>Competing work priorities have been addressed for the implementation period.</x:v>
      </x:c>
      <x:c r="E118" s="38"/>
    </x:row>
    <x:row r="119" ht="58" customHeight="1">
      <x:c r="A119" s="4" t="n">
        <x:v>21</x:v>
      </x:c>
      <x:c r="B119" s="4" t="str">
        <x:v>Q21</x:v>
      </x:c>
      <x:c r="C119" s="4" t="str">
        <x:v>Capacity / Process, Technology &amp; Operational Readiness</x:v>
      </x:c>
      <x:c r="D119" s="4" t="str">
        <x:v>The tools I need for the changed work are available to me.</x:v>
      </x:c>
      <x:c r="E119" s="38"/>
    </x:row>
    <x:row r="120" ht="58" customHeight="1">
      <x:c r="A120" s="4" t="n">
        <x:v>22</x:v>
      </x:c>
      <x:c r="B120" s="4" t="str">
        <x:v>Q22</x:v>
      </x:c>
      <x:c r="C120" s="4" t="str">
        <x:v>Capacity / Process, Technology &amp; Operational Readiness</x:v>
      </x:c>
      <x:c r="D120" s="4" t="str">
        <x:v>There is a workable route for an exception to the normal process.</x:v>
      </x:c>
      <x:c r="E120" s="38"/>
    </x:row>
    <x:row r="121" ht="58" customHeight="1">
      <x:c r="A121" s="4" t="n">
        <x:v>23</x:v>
      </x:c>
      <x:c r="B121" s="4" t="str">
        <x:v>Q23</x:v>
      </x:c>
      <x:c r="C121" s="4" t="str">
        <x:v>Capacity / Governance, Measurement &amp; Reinforcement</x:v>
      </x:c>
      <x:c r="D121" s="4" t="str">
        <x:v>I know who is authorised to resolve a change-related decision that I cannot make.</x:v>
      </x:c>
      <x:c r="E121" s="38"/>
    </x:row>
    <x:row r="122" ht="58" customHeight="1">
      <x:c r="A122" s="4" t="n">
        <x:v>24</x:v>
      </x:c>
      <x:c r="B122" s="4" t="str">
        <x:v>Q24</x:v>
      </x:c>
      <x:c r="C122" s="4" t="str">
        <x:v>Capacity / Governance, Measurement &amp; Reinforcement</x:v>
      </x:c>
      <x:c r="D122" s="4" t="str">
        <x:v>There is a clear way to report a problem after the change goes live.</x:v>
      </x:c>
      <x:c r="E122" s="38"/>
    </x:row>
    <x:row r="123" ht="38" customHeight="1">
      <x:c r="A123" s="4"/>
      <x:c r="B123" s="4"/>
      <x:c r="C123" s="4"/>
      <x:c r="D123" s="4"/>
      <x:c r="E123" s="4"/>
    </x:row>
    <x:row r="124" ht="38" customHeight="1">
      <x:c r="A124" s="4"/>
      <x:c r="B124" s="4"/>
      <x:c r="C124" s="4"/>
      <x:c r="D124" s="4"/>
      <x:c r="E124" s="4"/>
    </x:row>
    <x:row r="125" ht="38" customHeight="1">
      <x:c r="A125" s="63" t="str">
        <x:v>Scale: 1 Strongly disagree; 2 Disagree; 3 Neither agree nor disagree; 4 Agree; 5 Strongly agree. DK = Do not know; NA = Not applicable. A blank remains missing. Enter data by stable Q ID, not displayed position. No reverse scoring. No overall readiness score.</x:v>
      </x:c>
      <x:c r="B125" s="63"/>
      <x:c r="C125" s="63"/>
      <x:c r="D125" s="63"/>
      <x:c r="E125" s="63"/>
      <x:c r="F125" s="63"/>
      <x:c r="G125" s="63"/>
      <x:c r="H125" s="63"/>
      <x:c r="I125" s="63"/>
      <x:c r="J125" s="63"/>
      <x:c r="K125" s="63"/>
      <x:c r="L125" s="63"/>
    </x:row>
    <x:row r="126" ht="38" customHeight="1">
      <x:c r="A126" s="63"/>
      <x:c r="B126" s="63"/>
      <x:c r="C126" s="63"/>
      <x:c r="D126" s="63"/>
      <x:c r="E126" s="63"/>
      <x:c r="F126" s="63"/>
      <x:c r="G126" s="63"/>
      <x:c r="H126" s="63"/>
      <x:c r="I126" s="63"/>
      <x:c r="J126" s="63"/>
      <x:c r="K126" s="63"/>
      <x:c r="L126" s="63"/>
    </x:row>
    <x:row r="127" ht="38" customHeight="1">
      <x:c r="A127" s="63"/>
      <x:c r="B127" s="63"/>
      <x:c r="C127" s="63"/>
      <x:c r="D127" s="63"/>
      <x:c r="E127" s="63"/>
      <x:c r="F127" s="63"/>
      <x:c r="G127" s="63"/>
      <x:c r="H127" s="63"/>
      <x:c r="I127" s="63"/>
      <x:c r="J127" s="63"/>
      <x:c r="K127" s="63"/>
      <x:c r="L127" s="63"/>
    </x:row>
    <x:row r="128" ht="38" customHeight="1">
      <x:c r="A128" s="63"/>
      <x:c r="B128" s="63"/>
      <x:c r="C128" s="63"/>
      <x:c r="D128" s="63"/>
      <x:c r="E128" s="63"/>
      <x:c r="F128" s="63"/>
      <x:c r="G128" s="63"/>
      <x:c r="H128" s="63"/>
      <x:c r="I128" s="63"/>
      <x:c r="J128" s="63"/>
      <x:c r="K128" s="63"/>
      <x:c r="L128" s="63"/>
    </x:row>
    <x:row r="129" ht="38" customHeight="1">
      <x:c r="A129" s="63"/>
      <x:c r="B129" s="63"/>
      <x:c r="C129" s="63"/>
      <x:c r="D129" s="63"/>
      <x:c r="E129" s="63"/>
      <x:c r="F129" s="63"/>
      <x:c r="G129" s="63"/>
      <x:c r="H129" s="63"/>
      <x:c r="I129" s="63"/>
      <x:c r="J129" s="63"/>
      <x:c r="K129" s="63"/>
      <x:c r="L129" s="63"/>
    </x:row>
    <x:row r="130" ht="38" customHeight="1">
      <x:c r="A130" s="4"/>
      <x:c r="B130" s="4"/>
      <x:c r="C130" s="4"/>
      <x:c r="D130" s="4"/>
      <x:c r="E130" s="4"/>
    </x:row>
    <x:row r="131" ht="38" customHeight="1">
      <x:c r="A131" s="4"/>
      <x:c r="B131" s="4"/>
      <x:c r="C131" s="4"/>
      <x:c r="D131" s="4"/>
      <x:c r="E131" s="4"/>
    </x:row>
    <x:row r="132" ht="38" customHeight="1">
      <x:c r="A132" s="4"/>
      <x:c r="B132" s="4"/>
      <x:c r="C132" s="4"/>
      <x:c r="D132" s="4"/>
      <x:c r="E132" s="4"/>
    </x:row>
    <x:row r="133" ht="38" customHeight="1">
      <x:c r="A133" s="4"/>
      <x:c r="B133" s="4"/>
      <x:c r="C133" s="4"/>
      <x:c r="D133" s="4"/>
      <x:c r="E133" s="4"/>
    </x:row>
    <x:row r="134" ht="38" customHeight="1">
      <x:c r="A134" s="4"/>
      <x:c r="B134" s="4"/>
      <x:c r="C134" s="4"/>
      <x:c r="D134" s="4"/>
      <x:c r="E134" s="4"/>
    </x:row>
    <x:row r="135" ht="38" customHeight="1">
      <x:c r="A135" s="4"/>
      <x:c r="B135" s="4"/>
      <x:c r="C135" s="4"/>
      <x:c r="D135" s="4"/>
      <x:c r="E135" s="4"/>
    </x:row>
    <x:row r="136" ht="38" customHeight="1">
      <x:c r="A136" s="4"/>
      <x:c r="B136" s="4"/>
      <x:c r="C136" s="4"/>
      <x:c r="D136" s="4"/>
      <x:c r="E136" s="4"/>
    </x:row>
    <x:row r="137" ht="38" customHeight="1">
      <x:c r="A137" s="4"/>
      <x:c r="B137" s="4"/>
      <x:c r="C137" s="4"/>
      <x:c r="D137" s="4"/>
      <x:c r="E137" s="4"/>
    </x:row>
    <x:row r="138" ht="38" customHeight="1">
      <x:c r="A138" s="4"/>
      <x:c r="B138" s="4"/>
      <x:c r="C138" s="4"/>
      <x:c r="D138" s="4"/>
      <x:c r="E138" s="4"/>
    </x:row>
    <x:row r="139" ht="38" customHeight="1">
      <x:c r="A139" s="4"/>
      <x:c r="B139" s="4"/>
      <x:c r="C139" s="4"/>
      <x:c r="D139" s="4"/>
      <x:c r="E139" s="4"/>
    </x:row>
    <x:row r="140" ht="38" customHeight="1">
      <x:c r="A140" s="4"/>
      <x:c r="B140" s="4"/>
      <x:c r="C140" s="4"/>
      <x:c r="D140" s="4"/>
      <x:c r="E140" s="4"/>
    </x:row>
    <x:row r="141" ht="38" customHeight="1">
      <x:c r="A141" s="4"/>
      <x:c r="B141" s="4"/>
      <x:c r="C141" s="4"/>
      <x:c r="D141" s="4"/>
      <x:c r="E141" s="4"/>
    </x:row>
    <x:row r="142" ht="38" customHeight="1">
      <x:c r="A142" s="4"/>
      <x:c r="B142" s="4"/>
      <x:c r="C142" s="4"/>
      <x:c r="D142" s="4"/>
      <x:c r="E142" s="4"/>
    </x:row>
    <x:row r="143" ht="38" customHeight="1">
      <x:c r="A143" s="4"/>
      <x:c r="B143" s="4"/>
      <x:c r="C143" s="4"/>
      <x:c r="D143" s="4"/>
      <x:c r="E143" s="4"/>
    </x:row>
    <x:row r="144" ht="38" customHeight="1">
      <x:c r="A144" s="4"/>
      <x:c r="B144" s="4"/>
      <x:c r="C144" s="4"/>
      <x:c r="D144" s="4"/>
      <x:c r="E144" s="4"/>
    </x:row>
    <x:row r="145" ht="38" customHeight="1">
      <x:c r="A145" s="4"/>
      <x:c r="B145" s="4"/>
      <x:c r="C145" s="4"/>
      <x:c r="D145" s="4"/>
      <x:c r="E145" s="4"/>
    </x:row>
    <x:row r="146" ht="38" customHeight="1">
      <x:c r="A146" s="4"/>
      <x:c r="B146" s="4"/>
      <x:c r="C146" s="4"/>
      <x:c r="D146" s="4"/>
      <x:c r="E146" s="4"/>
    </x:row>
    <x:row r="147" ht="38" customHeight="1">
      <x:c r="A147" s="4"/>
      <x:c r="B147" s="4"/>
      <x:c r="C147" s="4"/>
      <x:c r="D147" s="4"/>
      <x:c r="E147" s="4"/>
    </x:row>
    <x:row r="148" ht="38" customHeight="1">
      <x:c r="A148" s="4"/>
      <x:c r="B148" s="4"/>
      <x:c r="C148" s="4"/>
      <x:c r="D148" s="4"/>
      <x:c r="E148" s="4"/>
    </x:row>
    <x:row r="149" ht="38" customHeight="1">
      <x:c r="A149" s="4"/>
      <x:c r="B149" s="4"/>
      <x:c r="C149" s="4"/>
      <x:c r="D149" s="4"/>
      <x:c r="E149" s="4"/>
    </x:row>
    <x:row r="150" ht="38" customHeight="1">
      <x:c r="A150" s="4"/>
      <x:c r="B150" s="4"/>
      <x:c r="C150" s="4"/>
      <x:c r="D150" s="4"/>
      <x:c r="E150" s="4"/>
    </x:row>
    <x:row r="151" ht="38" customHeight="1">
      <x:c r="A151" s="4"/>
      <x:c r="B151" s="4"/>
      <x:c r="C151" s="4"/>
      <x:c r="D151" s="4"/>
      <x:c r="E151" s="4"/>
    </x:row>
    <x:row r="152" ht="38" customHeight="1">
      <x:c r="A152" s="4"/>
      <x:c r="B152" s="4"/>
      <x:c r="C152" s="4"/>
      <x:c r="D152" s="4"/>
      <x:c r="E152" s="4"/>
    </x:row>
    <x:row r="153" ht="38" customHeight="1">
      <x:c r="A153" s="4"/>
      <x:c r="B153" s="4"/>
      <x:c r="C153" s="4"/>
      <x:c r="D153" s="4"/>
      <x:c r="E153" s="4"/>
    </x:row>
    <x:row r="154" ht="38" customHeight="1">
      <x:c r="A154" s="4"/>
      <x:c r="B154" s="4"/>
      <x:c r="C154" s="4"/>
      <x:c r="D154" s="4"/>
      <x:c r="E154" s="4"/>
    </x:row>
    <x:row r="155" ht="38" customHeight="1">
      <x:c r="A155" s="4"/>
      <x:c r="B155" s="4"/>
      <x:c r="C155" s="4"/>
      <x:c r="D155" s="4"/>
      <x:c r="E155" s="4"/>
    </x:row>
    <x:row r="156" ht="38" customHeight="1">
      <x:c r="A156" s="4"/>
      <x:c r="B156" s="4"/>
      <x:c r="C156" s="4"/>
      <x:c r="D156" s="4"/>
      <x:c r="E156" s="4"/>
    </x:row>
    <x:row r="157" ht="38" customHeight="1">
      <x:c r="A157" s="4"/>
      <x:c r="B157" s="4"/>
      <x:c r="C157" s="4"/>
      <x:c r="D157" s="4"/>
      <x:c r="E157" s="4"/>
    </x:row>
    <x:row r="158" ht="38" customHeight="1">
      <x:c r="A158" s="4"/>
      <x:c r="B158" s="4"/>
      <x:c r="C158" s="4"/>
      <x:c r="D158" s="4"/>
      <x:c r="E158" s="4"/>
    </x:row>
    <x:row r="159" ht="38" customHeight="1">
      <x:c r="A159" s="4"/>
      <x:c r="B159" s="4"/>
      <x:c r="C159" s="4"/>
      <x:c r="D159" s="4"/>
      <x:c r="E159" s="4"/>
    </x:row>
    <x:row r="160" ht="38" customHeight="1">
      <x:c r="A160" s="4"/>
      <x:c r="B160" s="4"/>
      <x:c r="C160" s="4"/>
      <x:c r="D160" s="4"/>
      <x:c r="E160" s="4"/>
    </x:row>
    <x:row r="161" ht="38" customHeight="1">
      <x:c r="A161" s="4"/>
      <x:c r="B161" s="4"/>
      <x:c r="C161" s="4"/>
      <x:c r="D161" s="4"/>
      <x:c r="E161" s="4"/>
    </x:row>
    <x:row r="162" ht="38" customHeight="1">
      <x:c r="A162" s="4"/>
      <x:c r="B162" s="4"/>
      <x:c r="C162" s="4"/>
      <x:c r="D162" s="4"/>
      <x:c r="E162" s="4"/>
    </x:row>
    <x:row r="163" ht="38" customHeight="1">
      <x:c r="A163" s="4"/>
      <x:c r="B163" s="4"/>
      <x:c r="C163" s="4"/>
      <x:c r="D163" s="4"/>
      <x:c r="E163" s="4"/>
    </x:row>
    <x:row r="164" ht="38" customHeight="1">
      <x:c r="A164" s="4"/>
      <x:c r="B164" s="4"/>
      <x:c r="C164" s="4"/>
      <x:c r="D164" s="4"/>
      <x:c r="E164" s="4"/>
    </x:row>
    <x:row r="165" ht="38" customHeight="1">
      <x:c r="A165" s="4"/>
      <x:c r="B165" s="4"/>
      <x:c r="C165" s="4"/>
      <x:c r="D165" s="4"/>
      <x:c r="E165" s="4"/>
    </x:row>
    <x:row r="166" ht="38" customHeight="1">
      <x:c r="A166" s="4"/>
      <x:c r="B166" s="4"/>
      <x:c r="C166" s="4"/>
      <x:c r="D166" s="4"/>
      <x:c r="E166" s="4"/>
    </x:row>
    <x:row r="167" ht="38" customHeight="1">
      <x:c r="A167" s="4"/>
      <x:c r="B167" s="4"/>
      <x:c r="C167" s="4"/>
      <x:c r="D167" s="4"/>
      <x:c r="E167" s="4"/>
    </x:row>
    <x:row r="168" ht="38" customHeight="1">
      <x:c r="A168" s="4"/>
      <x:c r="B168" s="4"/>
      <x:c r="C168" s="4"/>
      <x:c r="D168" s="4"/>
      <x:c r="E168" s="4"/>
    </x:row>
    <x:row r="169" ht="38" customHeight="1">
      <x:c r="A169" s="4"/>
      <x:c r="B169" s="4"/>
      <x:c r="C169" s="4"/>
      <x:c r="D169" s="4"/>
      <x:c r="E169" s="4"/>
    </x:row>
    <x:row r="170" ht="38" customHeight="1">
      <x:c r="A170" s="4"/>
      <x:c r="B170" s="4"/>
      <x:c r="C170" s="4"/>
      <x:c r="D170" s="4"/>
      <x:c r="E170" s="4"/>
    </x:row>
    <x:row r="171" ht="38" customHeight="1">
      <x:c r="A171" s="4"/>
      <x:c r="B171" s="4"/>
      <x:c r="C171" s="4"/>
      <x:c r="D171" s="4"/>
      <x:c r="E171" s="4"/>
    </x:row>
    <x:row r="172" ht="38" customHeight="1">
      <x:c r="A172" s="4"/>
      <x:c r="B172" s="4"/>
      <x:c r="C172" s="4"/>
      <x:c r="D172" s="4"/>
      <x:c r="E172" s="4"/>
    </x:row>
    <x:row r="173" ht="38" customHeight="1">
      <x:c r="A173" s="4"/>
      <x:c r="B173" s="4"/>
      <x:c r="C173" s="4"/>
      <x:c r="D173" s="4"/>
      <x:c r="E173" s="4"/>
    </x:row>
    <x:row r="174" ht="38" customHeight="1">
      <x:c r="A174" s="4"/>
      <x:c r="B174" s="4"/>
      <x:c r="C174" s="4"/>
      <x:c r="D174" s="4"/>
      <x:c r="E174" s="4"/>
    </x:row>
    <x:row r="175" ht="38" customHeight="1">
      <x:c r="A175" s="4"/>
      <x:c r="B175" s="4"/>
      <x:c r="C175" s="4"/>
      <x:c r="D175" s="4"/>
      <x:c r="E175" s="4"/>
    </x:row>
    <x:row r="176" ht="38" customHeight="1">
      <x:c r="A176" s="4"/>
      <x:c r="B176" s="4"/>
      <x:c r="C176" s="4"/>
      <x:c r="D176" s="4"/>
      <x:c r="E176" s="4"/>
    </x:row>
    <x:row r="177" ht="38" customHeight="1">
      <x:c r="A177" s="4"/>
      <x:c r="B177" s="4"/>
      <x:c r="C177" s="4"/>
      <x:c r="D177" s="4"/>
      <x:c r="E177" s="4"/>
    </x:row>
    <x:row r="178" ht="38" customHeight="1">
      <x:c r="A178" s="4"/>
      <x:c r="B178" s="4"/>
      <x:c r="C178" s="4"/>
      <x:c r="D178" s="4"/>
      <x:c r="E178" s="4"/>
    </x:row>
    <x:row r="179" ht="38" customHeight="1">
      <x:c r="A179" s="4"/>
      <x:c r="B179" s="4"/>
      <x:c r="C179" s="4"/>
      <x:c r="D179" s="4"/>
      <x:c r="E179" s="4"/>
    </x:row>
    <x:row r="180" ht="38" customHeight="1">
      <x:c r="A180" s="4"/>
      <x:c r="B180" s="4"/>
      <x:c r="C180" s="4"/>
      <x:c r="D180" s="4"/>
      <x:c r="E180" s="4"/>
    </x:row>
    <x:row r="181" ht="38" customHeight="1">
      <x:c r="A181" s="4"/>
      <x:c r="B181" s="4"/>
      <x:c r="C181" s="4"/>
      <x:c r="D181" s="4"/>
      <x:c r="E181" s="4"/>
    </x:row>
    <x:row r="182" ht="38" customHeight="1">
      <x:c r="A182" s="4"/>
      <x:c r="B182" s="4"/>
      <x:c r="C182" s="4"/>
      <x:c r="D182" s="4"/>
      <x:c r="E182" s="4"/>
    </x:row>
    <x:row r="183" ht="38" customHeight="1">
      <x:c r="A183" s="4"/>
      <x:c r="B183" s="4"/>
      <x:c r="C183" s="4"/>
      <x:c r="D183" s="4"/>
      <x:c r="E183" s="4"/>
    </x:row>
    <x:row r="184" ht="38" customHeight="1">
      <x:c r="A184" s="4"/>
      <x:c r="B184" s="4"/>
      <x:c r="C184" s="4"/>
      <x:c r="D184" s="4"/>
      <x:c r="E184" s="4"/>
    </x:row>
    <x:row r="185" ht="38" customHeight="1">
      <x:c r="A185" s="4"/>
      <x:c r="B185" s="4"/>
      <x:c r="C185" s="4"/>
      <x:c r="D185" s="4"/>
      <x:c r="E185" s="4"/>
    </x:row>
    <x:row r="186" ht="38" customHeight="1">
      <x:c r="A186" s="4"/>
      <x:c r="B186" s="4"/>
      <x:c r="C186" s="4"/>
      <x:c r="D186" s="4"/>
      <x:c r="E186" s="4"/>
    </x:row>
    <x:row r="187" ht="38" customHeight="1">
      <x:c r="A187" s="4"/>
      <x:c r="B187" s="4"/>
      <x:c r="C187" s="4"/>
      <x:c r="D187" s="4"/>
      <x:c r="E187" s="4"/>
    </x:row>
    <x:row r="188" ht="38" customHeight="1">
      <x:c r="A188" s="4"/>
      <x:c r="B188" s="4"/>
      <x:c r="C188" s="4"/>
      <x:c r="D188" s="4"/>
      <x:c r="E188" s="4"/>
    </x:row>
    <x:row r="189" ht="38" customHeight="1">
      <x:c r="A189" s="4"/>
      <x:c r="B189" s="4"/>
      <x:c r="C189" s="4"/>
      <x:c r="D189" s="4"/>
      <x:c r="E189" s="4"/>
    </x:row>
    <x:row r="190" ht="38" customHeight="1">
      <x:c r="A190" s="4"/>
      <x:c r="B190" s="4"/>
      <x:c r="C190" s="4"/>
      <x:c r="D190" s="4"/>
      <x:c r="E190" s="4"/>
    </x:row>
    <x:row r="191" ht="38" customHeight="1">
      <x:c r="A191" s="4"/>
      <x:c r="B191" s="4"/>
      <x:c r="C191" s="4"/>
      <x:c r="D191" s="4"/>
      <x:c r="E191" s="4"/>
    </x:row>
    <x:row r="192" ht="38" customHeight="1">
      <x:c r="A192" s="4"/>
      <x:c r="B192" s="4"/>
      <x:c r="C192" s="4"/>
      <x:c r="D192" s="4"/>
      <x:c r="E192" s="4"/>
    </x:row>
    <x:row r="193" ht="38" customHeight="1">
      <x:c r="A193" s="4"/>
      <x:c r="B193" s="4"/>
      <x:c r="C193" s="4"/>
      <x:c r="D193" s="4"/>
      <x:c r="E193" s="4"/>
    </x:row>
    <x:row r="194" ht="38" customHeight="1">
      <x:c r="A194" s="4"/>
      <x:c r="B194" s="4"/>
      <x:c r="C194" s="4"/>
      <x:c r="D194" s="4"/>
      <x:c r="E194" s="4"/>
    </x:row>
    <x:row r="195" ht="38" customHeight="1">
      <x:c r="A195" s="4"/>
      <x:c r="B195" s="4"/>
      <x:c r="C195" s="4"/>
      <x:c r="D195" s="4"/>
      <x:c r="E195" s="4"/>
    </x:row>
    <x:row r="196" ht="38" customHeight="1">
      <x:c r="A196" s="4"/>
      <x:c r="B196" s="4"/>
      <x:c r="C196" s="4"/>
      <x:c r="D196" s="4"/>
      <x:c r="E196" s="4"/>
    </x:row>
    <x:row r="197" ht="38" customHeight="1">
      <x:c r="A197" s="4"/>
      <x:c r="B197" s="4"/>
      <x:c r="C197" s="4"/>
      <x:c r="D197" s="4"/>
      <x:c r="E197" s="4"/>
    </x:row>
    <x:row r="198" ht="38" customHeight="1">
      <x:c r="A198" s="4"/>
      <x:c r="B198" s="4"/>
      <x:c r="C198" s="4"/>
      <x:c r="D198" s="4"/>
      <x:c r="E198" s="4"/>
    </x:row>
    <x:row r="199" ht="38" customHeight="1">
      <x:c r="A199" s="4"/>
      <x:c r="B199" s="4"/>
      <x:c r="C199" s="4"/>
      <x:c r="D199" s="4"/>
      <x:c r="E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 ref="A125:L129"/>
  </x:mergeCells>
  <x:dataValidations count="1">
    <x:dataValidation type="list" sqref="E99:E122">
      <x:formula1>"1,2,3,4,5,DK,NA"</x:formula1>
    </x:dataValidation>
  </x:dataValidations>
  <x:pageMargins left="0.7" right="0.7" top="0.75" bottom="0.75" header="0.3" footer="0.3"/>
</x:worksheet>
</file>

<file path=xl/worksheets/sheet15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4" hidden="0" customWidth="1"/>
    <x:col min="3" max="3" width="44" hidden="0" customWidth="1"/>
    <x:col min="4" max="4" width="90" hidden="0" customWidth="1"/>
    <x:col min="5" max="5" width="18"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R04 | 4C illustrative questionnaire: mixed-order version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Present the same source items in the supplied fixed mixed order without changing scoring.</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R04</x:v>
      </x:c>
      <x:c r="K5" s="24"/>
      <x:c r="L5" s="24"/>
    </x:row>
    <x:row r="6" ht="22" customHeight="1">
      <x:c r="A6" s="4"/>
      <x:c r="B6" s="4"/>
      <x:c r="C6" s="4"/>
      <x:c r="D6" s="4"/>
      <x:c r="E6" s="4"/>
      <x:c r="F6" s="4"/>
      <x:c r="G6" s="4"/>
      <x:c r="H6" s="4"/>
      <x:c r="I6" s="4"/>
      <x:c r="J6" s="4"/>
      <x:c r="K6" s="4"/>
      <x:c r="L6" s="4"/>
    </x:row>
    <x:row r="7" ht="22" customHeight="1">
      <x:c r="A7" s="30" t="str">
        <x:v>MANUAL GUIDE / 530    FORM / 531</x:v>
      </x:c>
      <x:c r="B7" s="30"/>
      <x:c r="C7" s="30"/>
      <x:c r="D7" s="30"/>
      <x:c r="E7" s="30"/>
      <x:c r="F7" s="30"/>
      <x:c r="G7" s="30" t="str">
        <x:v>LIVE WORKING TOOL</x:v>
      </x:c>
      <x:c r="H7" s="30"/>
      <x:c r="I7" s="30"/>
      <x:c r="J7" s="30"/>
      <x:c r="K7" s="30"/>
      <x:c r="L7" s="30"/>
    </x:row>
    <x:row r="8" ht="24" customHeight="1">
      <x:c r="A8" s="68" t="str">
        <x:f>IFERROR(HYPERLINK("#'R04 4C mixed survey'!A94","OPEN WORKING TABLE / CALCULATOR"),"OPEN WORKING TABLE / CALCULATOR")</x:f>
        <x:v>OPEN WORKING TABLE / CALCULATOR</x:v>
      </x:c>
      <x:c r="B8" s="68"/>
      <x:c r="C8" s="68"/>
      <x:c r="D8" s="68" t="str">
        <x:f>IFERROR(HYPERLINK("#'R05 Data'!A1","OPEN RESPONSE DATA"),"OPEN RESPONSE DATA")</x:f>
        <x:v>OPEN RESPONSE DATA</x:v>
      </x:c>
      <x:c r="E8" s="68"/>
      <x:c r="F8" s="68"/>
      <x:c r="G8" s="68"/>
      <x:c r="H8" s="68" t="str">
        <x:f>IFERROR(HYPERLINK("#'R05 Profile'!A1","OPEN DESCRIPTIVE PROFILE"),"OPEN DESCRIPTIVE PROFILE")</x:f>
        <x:v>OPEN DESCRIPTIVE PROFILE</x:v>
      </x:c>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Assembly version
Name the participant form and source.</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First six IDs
Check the beginning of the assembly.</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Completeness
Confirm every item appears exactly once.</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Response scale
Use the same anchors and nonnumeric choices.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Data entry rule
Map displayed items to stable data columns.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Quality check
Verify a small sample against the completed form.</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Comparison rule
Check change, population and wording comparability.</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Use boundary
Explain what the assembly does not establish.</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participant form with verified item-to-data mapping.</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Never score by row position after changing the presentation order. Retain the source mapping with each analysis file.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source participant version uses a fixed randomised order with stable item IDs. This is controlled assembly, not evidence that randomisation improves validity. Use one form per administration and score by item ID rather than position. The workbook provides both versions but stores response data under Q01-Q24. [U04 pp. 121-122]</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Use the same invitation, scale and safeguards as R03.</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Present the fixed sequence retained from the source, not a new random order at every use.</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Keep Q IDs visible for traceability and ensure each appears once.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Enter responses by stable ID into R05 Data, not by displayed row number.</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Check the mapping before analysing or comparing any administration.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pp. 118, 121-122</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4C ILLUSTRATIVE BANK / educational; not validated; one response per item</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Position</x:v>
      </x:c>
      <x:c r="B98" s="99" t="str">
        <x:v>Stable ID</x:v>
      </x:c>
      <x:c r="C98" s="99" t="str">
        <x:v>Domain / dimension</x:v>
      </x:c>
      <x:c r="D98" s="99" t="str">
        <x:v>Source item</x:v>
      </x:c>
      <x:c r="E98" s="99" t="str">
        <x:v>Response</x:v>
      </x:c>
      <x:c r="F98" s="4"/>
      <x:c r="G98" s="4"/>
      <x:c r="H98" s="4"/>
      <x:c r="I98" s="4"/>
      <x:c r="J98" s="4"/>
      <x:c r="K98" s="4"/>
      <x:c r="L98" s="4"/>
    </x:row>
    <x:row r="99" ht="58" customHeight="1">
      <x:c r="A99" s="4" t="n">
        <x:v>1</x:v>
      </x:c>
      <x:c r="B99" s="4" t="str">
        <x:v>Q17</x:v>
      </x:c>
      <x:c r="C99" s="4" t="str"/>
      <x:c r="D99" s="4" t="str">
        <x:v>The information available to me helps me decide what to do in a relevant work situation.</x:v>
      </x:c>
      <x:c r="E99" s="38"/>
      <x:c r="F99" s="4"/>
      <x:c r="G99" s="4"/>
      <x:c r="H99" s="4"/>
      <x:c r="I99" s="4"/>
      <x:c r="J99" s="4"/>
      <x:c r="K99" s="4"/>
      <x:c r="L99" s="4"/>
    </x:row>
    <x:row r="100" ht="58" customHeight="1">
      <x:c r="A100" s="4" t="n">
        <x:v>2</x:v>
      </x:c>
      <x:c r="B100" s="4" t="str">
        <x:v>Q01</x:v>
      </x:c>
      <x:c r="C100" s="4" t="str"/>
      <x:c r="D100" s="4" t="str">
        <x:v>I can explain the problem this change is intended to address.</x:v>
      </x:c>
      <x:c r="E100" s="38"/>
      <x:c r="F100" s="4"/>
      <x:c r="G100" s="4"/>
      <x:c r="H100" s="4"/>
      <x:c r="I100" s="4"/>
      <x:c r="J100" s="4"/>
      <x:c r="K100" s="4"/>
      <x:c r="L100" s="4"/>
    </x:row>
    <x:row r="101" ht="58" customHeight="1">
      <x:c r="A101" s="4" t="n">
        <x:v>3</x:v>
      </x:c>
      <x:c r="B101" s="4" t="str">
        <x:v>Q19</x:v>
      </x:c>
      <x:c r="C101" s="4" t="str"/>
      <x:c r="D101" s="4" t="str">
        <x:v>Time for the implementation work expected of me has been protected.</x:v>
      </x:c>
      <x:c r="E101" s="38"/>
    </x:row>
    <x:row r="102" ht="58" customHeight="1">
      <x:c r="A102" s="4" t="n">
        <x:v>4</x:v>
      </x:c>
      <x:c r="B102" s="4" t="str">
        <x:v>Q18</x:v>
      </x:c>
      <x:c r="C102" s="4" t="str"/>
      <x:c r="D102" s="4" t="str">
        <x:v>I know where to obtain help with a change-related problem.</x:v>
      </x:c>
      <x:c r="E102" s="38"/>
    </x:row>
    <x:row r="103" ht="58" customHeight="1">
      <x:c r="A103" s="4" t="n">
        <x:v>5</x:v>
      </x:c>
      <x:c r="B103" s="4" t="str">
        <x:v>Q09</x:v>
      </x:c>
      <x:c r="C103" s="4" t="str"/>
      <x:c r="D103" s="4" t="str">
        <x:v>Actions I have seen are consistent with the commitments made about this change.</x:v>
      </x:c>
      <x:c r="E103" s="38"/>
    </x:row>
    <x:row r="104" ht="58" customHeight="1">
      <x:c r="A104" s="4" t="n">
        <x:v>6</x:v>
      </x:c>
      <x:c r="B104" s="4" t="str">
        <x:v>Q04</x:v>
      </x:c>
      <x:c r="C104" s="4" t="str"/>
      <x:c r="D104" s="4" t="str">
        <x:v>I can describe what a successful first stage would look like in my work area.</x:v>
      </x:c>
      <x:c r="E104" s="38"/>
    </x:row>
    <x:row r="105" ht="58" customHeight="1">
      <x:c r="A105" s="4" t="n">
        <x:v>7</x:v>
      </x:c>
      <x:c r="B105" s="4" t="str">
        <x:v>Q14</x:v>
      </x:c>
      <x:c r="C105" s="4" t="str"/>
      <x:c r="D105" s="4" t="str">
        <x:v>My manager can obtain an answer when a change-related question is outside their authority.</x:v>
      </x:c>
      <x:c r="E105" s="38"/>
    </x:row>
    <x:row r="106" ht="58" customHeight="1">
      <x:c r="A106" s="4" t="n">
        <x:v>8</x:v>
      </x:c>
      <x:c r="B106" s="4" t="str">
        <x:v>Q10</x:v>
      </x:c>
      <x:c r="C106" s="4" t="str"/>
      <x:c r="D106" s="4" t="str">
        <x:v>Concerns about the effects of this change receive a fair hearing.</x:v>
      </x:c>
      <x:c r="E106" s="38"/>
    </x:row>
    <x:row r="107" ht="58" customHeight="1">
      <x:c r="A107" s="4" t="n">
        <x:v>9</x:v>
      </x:c>
      <x:c r="B107" s="4" t="str">
        <x:v>Q06</x:v>
      </x:c>
      <x:c r="C107" s="4" t="str"/>
      <x:c r="D107" s="4" t="str">
        <x:v>I know which decisions I will be expected to make under the new process.</x:v>
      </x:c>
      <x:c r="E107" s="38"/>
    </x:row>
    <x:row r="108" ht="58" customHeight="1">
      <x:c r="A108" s="4" t="n">
        <x:v>10</x:v>
      </x:c>
      <x:c r="B108" s="4" t="str">
        <x:v>Q12</x:v>
      </x:c>
      <x:c r="C108" s="4" t="str"/>
      <x:c r="D108" s="4" t="str">
        <x:v>I can see how employee input has been considered in decisions about this change.</x:v>
      </x:c>
      <x:c r="E108" s="38"/>
    </x:row>
    <x:row r="109" ht="58" customHeight="1">
      <x:c r="A109" s="4" t="n">
        <x:v>11</x:v>
      </x:c>
      <x:c r="B109" s="4" t="str">
        <x:v>Q21</x:v>
      </x:c>
      <x:c r="C109" s="4" t="str"/>
      <x:c r="D109" s="4" t="str">
        <x:v>The tools I need for the changed work are available to me.</x:v>
      </x:c>
      <x:c r="E109" s="38"/>
    </x:row>
    <x:row r="110" ht="58" customHeight="1">
      <x:c r="A110" s="4" t="n">
        <x:v>12</x:v>
      </x:c>
      <x:c r="B110" s="4" t="str">
        <x:v>Q13</x:v>
      </x:c>
      <x:c r="C110" s="4" t="str"/>
      <x:c r="D110" s="4" t="str">
        <x:v>My manager can explain the next practical step for our team.</x:v>
      </x:c>
      <x:c r="E110" s="38"/>
    </x:row>
    <x:row r="111" ht="58" customHeight="1">
      <x:c r="A111" s="4" t="n">
        <x:v>13</x:v>
      </x:c>
      <x:c r="B111" s="4" t="str">
        <x:v>Q20</x:v>
      </x:c>
      <x:c r="C111" s="4" t="str"/>
      <x:c r="D111" s="4" t="str">
        <x:v>Competing work priorities have been addressed for the implementation period.</x:v>
      </x:c>
      <x:c r="E111" s="38"/>
    </x:row>
    <x:row r="112" ht="58" customHeight="1">
      <x:c r="A112" s="4" t="n">
        <x:v>14</x:v>
      </x:c>
      <x:c r="B112" s="4" t="str">
        <x:v>Q16</x:v>
      </x:c>
      <x:c r="C112" s="4" t="str"/>
      <x:c r="D112" s="4" t="str">
        <x:v>I know which parts of the new work I still need help to perform.</x:v>
      </x:c>
      <x:c r="E112" s="38"/>
    </x:row>
    <x:row r="113" ht="58" customHeight="1">
      <x:c r="A113" s="4" t="n">
        <x:v>15</x:v>
      </x:c>
      <x:c r="B113" s="4" t="str">
        <x:v>Q02</x:v>
      </x:c>
      <x:c r="C113" s="4" t="str"/>
      <x:c r="D113" s="4" t="str">
        <x:v>The reason for implementing this change now is clear to me.</x:v>
      </x:c>
      <x:c r="E113" s="38"/>
    </x:row>
    <x:row r="114" ht="58" customHeight="1">
      <x:c r="A114" s="4" t="n">
        <x:v>16</x:v>
      </x:c>
      <x:c r="B114" s="4" t="str">
        <x:v>Q08</x:v>
      </x:c>
      <x:c r="C114" s="4" t="str"/>
      <x:c r="D114" s="4" t="str">
        <x:v>The priorities communicated by the leaders involved in this change are consistent with one another.</x:v>
      </x:c>
      <x:c r="E114" s="38"/>
    </x:row>
    <x:row r="115" ht="58" customHeight="1">
      <x:c r="A115" s="4" t="n">
        <x:v>17</x:v>
      </x:c>
      <x:c r="B115" s="4" t="str">
        <x:v>Q24</x:v>
      </x:c>
      <x:c r="C115" s="4" t="str"/>
      <x:c r="D115" s="4" t="str">
        <x:v>There is a clear way to report a problem after the change goes live.</x:v>
      </x:c>
      <x:c r="E115" s="38"/>
    </x:row>
    <x:row r="116" ht="58" customHeight="1">
      <x:c r="A116" s="4" t="n">
        <x:v>18</x:v>
      </x:c>
      <x:c r="B116" s="4" t="str">
        <x:v>Q23</x:v>
      </x:c>
      <x:c r="C116" s="4" t="str"/>
      <x:c r="D116" s="4" t="str">
        <x:v>I know who is authorised to resolve a change-related decision that I cannot make.</x:v>
      </x:c>
      <x:c r="E116" s="38"/>
    </x:row>
    <x:row r="117" ht="58" customHeight="1">
      <x:c r="A117" s="4" t="n">
        <x:v>19</x:v>
      </x:c>
      <x:c r="B117" s="4" t="str">
        <x:v>Q03</x:v>
      </x:c>
      <x:c r="C117" s="4" t="str"/>
      <x:c r="D117" s="4" t="str">
        <x:v>I understand what the changed way of working is intended to achieve.</x:v>
      </x:c>
      <x:c r="E117" s="38"/>
    </x:row>
    <x:row r="118" ht="58" customHeight="1">
      <x:c r="A118" s="4" t="n">
        <x:v>20</x:v>
      </x:c>
      <x:c r="B118" s="4" t="str">
        <x:v>Q11</x:v>
      </x:c>
      <x:c r="C118" s="4" t="str"/>
      <x:c r="D118" s="4" t="str">
        <x:v>I have a usable way to raise a concern about this change.</x:v>
      </x:c>
      <x:c r="E118" s="38"/>
    </x:row>
    <x:row r="119" ht="58" customHeight="1">
      <x:c r="A119" s="4" t="n">
        <x:v>21</x:v>
      </x:c>
      <x:c r="B119" s="4" t="str">
        <x:v>Q05</x:v>
      </x:c>
      <x:c r="C119" s="4" t="str"/>
      <x:c r="D119" s="4" t="str">
        <x:v>I understand which of my tasks will change.</x:v>
      </x:c>
      <x:c r="E119" s="38"/>
    </x:row>
    <x:row r="120" ht="58" customHeight="1">
      <x:c r="A120" s="4" t="n">
        <x:v>22</x:v>
      </x:c>
      <x:c r="B120" s="4" t="str">
        <x:v>Q15</x:v>
      </x:c>
      <x:c r="C120" s="4" t="str"/>
      <x:c r="D120" s="4" t="str">
        <x:v>I have had an opportunity to practise the changed tasks relevant to my role.</x:v>
      </x:c>
      <x:c r="E120" s="38"/>
    </x:row>
    <x:row r="121" ht="58" customHeight="1">
      <x:c r="A121" s="4" t="n">
        <x:v>23</x:v>
      </x:c>
      <x:c r="B121" s="4" t="str">
        <x:v>Q07</x:v>
      </x:c>
      <x:c r="C121" s="4" t="str"/>
      <x:c r="D121" s="4" t="str">
        <x:v>I have seen leaders make a decision that supports this change.</x:v>
      </x:c>
      <x:c r="E121" s="38"/>
    </x:row>
    <x:row r="122" ht="58" customHeight="1">
      <x:c r="A122" s="4" t="n">
        <x:v>24</x:v>
      </x:c>
      <x:c r="B122" s="4" t="str">
        <x:v>Q22</x:v>
      </x:c>
      <x:c r="C122" s="4" t="str"/>
      <x:c r="D122" s="4" t="str">
        <x:v>There is a workable route for an exception to the normal process.</x:v>
      </x:c>
      <x:c r="E122" s="38"/>
    </x:row>
    <x:row r="123" ht="38" customHeight="1">
      <x:c r="A123" s="4"/>
      <x:c r="B123" s="4"/>
      <x:c r="C123" s="4"/>
      <x:c r="D123" s="4"/>
      <x:c r="E123" s="4"/>
    </x:row>
    <x:row r="124" ht="38" customHeight="1">
      <x:c r="A124" s="4"/>
      <x:c r="B124" s="4"/>
      <x:c r="C124" s="4"/>
      <x:c r="D124" s="4"/>
      <x:c r="E124" s="4"/>
    </x:row>
    <x:row r="125" ht="38" customHeight="1">
      <x:c r="A125" s="63" t="str">
        <x:v>Scale: 1 Strongly disagree; 2 Disagree; 3 Neither agree nor disagree; 4 Agree; 5 Strongly agree. DK = Do not know; NA = Not applicable. A blank remains missing. Enter data by stable Q ID, not displayed position. No reverse scoring. No overall readiness score.</x:v>
      </x:c>
      <x:c r="B125" s="63"/>
      <x:c r="C125" s="63"/>
      <x:c r="D125" s="63"/>
      <x:c r="E125" s="63"/>
      <x:c r="F125" s="63"/>
      <x:c r="G125" s="63"/>
      <x:c r="H125" s="63"/>
      <x:c r="I125" s="63"/>
      <x:c r="J125" s="63"/>
      <x:c r="K125" s="63"/>
      <x:c r="L125" s="63"/>
    </x:row>
    <x:row r="126" ht="38" customHeight="1">
      <x:c r="A126" s="63"/>
      <x:c r="B126" s="63"/>
      <x:c r="C126" s="63"/>
      <x:c r="D126" s="63"/>
      <x:c r="E126" s="63"/>
      <x:c r="F126" s="63"/>
      <x:c r="G126" s="63"/>
      <x:c r="H126" s="63"/>
      <x:c r="I126" s="63"/>
      <x:c r="J126" s="63"/>
      <x:c r="K126" s="63"/>
      <x:c r="L126" s="63"/>
    </x:row>
    <x:row r="127" ht="38" customHeight="1">
      <x:c r="A127" s="63"/>
      <x:c r="B127" s="63"/>
      <x:c r="C127" s="63"/>
      <x:c r="D127" s="63"/>
      <x:c r="E127" s="63"/>
      <x:c r="F127" s="63"/>
      <x:c r="G127" s="63"/>
      <x:c r="H127" s="63"/>
      <x:c r="I127" s="63"/>
      <x:c r="J127" s="63"/>
      <x:c r="K127" s="63"/>
      <x:c r="L127" s="63"/>
    </x:row>
    <x:row r="128" ht="38" customHeight="1">
      <x:c r="A128" s="63"/>
      <x:c r="B128" s="63"/>
      <x:c r="C128" s="63"/>
      <x:c r="D128" s="63"/>
      <x:c r="E128" s="63"/>
      <x:c r="F128" s="63"/>
      <x:c r="G128" s="63"/>
      <x:c r="H128" s="63"/>
      <x:c r="I128" s="63"/>
      <x:c r="J128" s="63"/>
      <x:c r="K128" s="63"/>
      <x:c r="L128" s="63"/>
    </x:row>
    <x:row r="129" ht="38" customHeight="1">
      <x:c r="A129" s="63"/>
      <x:c r="B129" s="63"/>
      <x:c r="C129" s="63"/>
      <x:c r="D129" s="63"/>
      <x:c r="E129" s="63"/>
      <x:c r="F129" s="63"/>
      <x:c r="G129" s="63"/>
      <x:c r="H129" s="63"/>
      <x:c r="I129" s="63"/>
      <x:c r="J129" s="63"/>
      <x:c r="K129" s="63"/>
      <x:c r="L129" s="63"/>
    </x:row>
    <x:row r="130" ht="38" customHeight="1">
      <x:c r="A130" s="4"/>
      <x:c r="B130" s="4"/>
      <x:c r="C130" s="4"/>
      <x:c r="D130" s="4"/>
      <x:c r="E130" s="4"/>
    </x:row>
    <x:row r="131" ht="38" customHeight="1">
      <x:c r="A131" s="4"/>
      <x:c r="B131" s="4"/>
      <x:c r="C131" s="4"/>
      <x:c r="D131" s="4"/>
      <x:c r="E131" s="4"/>
    </x:row>
    <x:row r="132" ht="38" customHeight="1">
      <x:c r="A132" s="4"/>
      <x:c r="B132" s="4"/>
      <x:c r="C132" s="4"/>
      <x:c r="D132" s="4"/>
      <x:c r="E132" s="4"/>
    </x:row>
    <x:row r="133" ht="38" customHeight="1">
      <x:c r="A133" s="4"/>
      <x:c r="B133" s="4"/>
      <x:c r="C133" s="4"/>
      <x:c r="D133" s="4"/>
      <x:c r="E133" s="4"/>
    </x:row>
    <x:row r="134" ht="38" customHeight="1">
      <x:c r="A134" s="4"/>
      <x:c r="B134" s="4"/>
      <x:c r="C134" s="4"/>
      <x:c r="D134" s="4"/>
      <x:c r="E134" s="4"/>
    </x:row>
    <x:row r="135" ht="38" customHeight="1">
      <x:c r="A135" s="4"/>
      <x:c r="B135" s="4"/>
      <x:c r="C135" s="4"/>
      <x:c r="D135" s="4"/>
      <x:c r="E135" s="4"/>
    </x:row>
    <x:row r="136" ht="38" customHeight="1">
      <x:c r="A136" s="4"/>
      <x:c r="B136" s="4"/>
      <x:c r="C136" s="4"/>
      <x:c r="D136" s="4"/>
      <x:c r="E136" s="4"/>
    </x:row>
    <x:row r="137" ht="38" customHeight="1">
      <x:c r="A137" s="4"/>
      <x:c r="B137" s="4"/>
      <x:c r="C137" s="4"/>
      <x:c r="D137" s="4"/>
      <x:c r="E137" s="4"/>
    </x:row>
    <x:row r="138" ht="38" customHeight="1">
      <x:c r="A138" s="4"/>
      <x:c r="B138" s="4"/>
      <x:c r="C138" s="4"/>
      <x:c r="D138" s="4"/>
      <x:c r="E138" s="4"/>
    </x:row>
    <x:row r="139" ht="38" customHeight="1">
      <x:c r="A139" s="4"/>
      <x:c r="B139" s="4"/>
      <x:c r="C139" s="4"/>
      <x:c r="D139" s="4"/>
      <x:c r="E139" s="4"/>
    </x:row>
    <x:row r="140" ht="38" customHeight="1">
      <x:c r="A140" s="4"/>
      <x:c r="B140" s="4"/>
      <x:c r="C140" s="4"/>
      <x:c r="D140" s="4"/>
      <x:c r="E140" s="4"/>
    </x:row>
    <x:row r="141" ht="38" customHeight="1">
      <x:c r="A141" s="4"/>
      <x:c r="B141" s="4"/>
      <x:c r="C141" s="4"/>
      <x:c r="D141" s="4"/>
      <x:c r="E141" s="4"/>
    </x:row>
    <x:row r="142" ht="38" customHeight="1">
      <x:c r="A142" s="4"/>
      <x:c r="B142" s="4"/>
      <x:c r="C142" s="4"/>
      <x:c r="D142" s="4"/>
      <x:c r="E142" s="4"/>
    </x:row>
    <x:row r="143" ht="38" customHeight="1">
      <x:c r="A143" s="4"/>
      <x:c r="B143" s="4"/>
      <x:c r="C143" s="4"/>
      <x:c r="D143" s="4"/>
      <x:c r="E143" s="4"/>
    </x:row>
    <x:row r="144" ht="38" customHeight="1">
      <x:c r="A144" s="4"/>
      <x:c r="B144" s="4"/>
      <x:c r="C144" s="4"/>
      <x:c r="D144" s="4"/>
      <x:c r="E144" s="4"/>
    </x:row>
    <x:row r="145" ht="38" customHeight="1">
      <x:c r="A145" s="4"/>
      <x:c r="B145" s="4"/>
      <x:c r="C145" s="4"/>
      <x:c r="D145" s="4"/>
      <x:c r="E145" s="4"/>
    </x:row>
    <x:row r="146" ht="38" customHeight="1">
      <x:c r="A146" s="4"/>
      <x:c r="B146" s="4"/>
      <x:c r="C146" s="4"/>
      <x:c r="D146" s="4"/>
      <x:c r="E146" s="4"/>
    </x:row>
    <x:row r="147" ht="38" customHeight="1">
      <x:c r="A147" s="4"/>
      <x:c r="B147" s="4"/>
      <x:c r="C147" s="4"/>
      <x:c r="D147" s="4"/>
      <x:c r="E147" s="4"/>
    </x:row>
    <x:row r="148" ht="38" customHeight="1">
      <x:c r="A148" s="4"/>
      <x:c r="B148" s="4"/>
      <x:c r="C148" s="4"/>
      <x:c r="D148" s="4"/>
      <x:c r="E148" s="4"/>
    </x:row>
    <x:row r="149" ht="38" customHeight="1">
      <x:c r="A149" s="4"/>
      <x:c r="B149" s="4"/>
      <x:c r="C149" s="4"/>
      <x:c r="D149" s="4"/>
      <x:c r="E149" s="4"/>
    </x:row>
    <x:row r="150" ht="38" customHeight="1">
      <x:c r="A150" s="4"/>
      <x:c r="B150" s="4"/>
      <x:c r="C150" s="4"/>
      <x:c r="D150" s="4"/>
      <x:c r="E150" s="4"/>
    </x:row>
    <x:row r="151" ht="38" customHeight="1">
      <x:c r="A151" s="4"/>
      <x:c r="B151" s="4"/>
      <x:c r="C151" s="4"/>
      <x:c r="D151" s="4"/>
      <x:c r="E151" s="4"/>
    </x:row>
    <x:row r="152" ht="38" customHeight="1">
      <x:c r="A152" s="4"/>
      <x:c r="B152" s="4"/>
      <x:c r="C152" s="4"/>
      <x:c r="D152" s="4"/>
      <x:c r="E152" s="4"/>
    </x:row>
    <x:row r="153" ht="38" customHeight="1">
      <x:c r="A153" s="4"/>
      <x:c r="B153" s="4"/>
      <x:c r="C153" s="4"/>
      <x:c r="D153" s="4"/>
      <x:c r="E153" s="4"/>
    </x:row>
    <x:row r="154" ht="38" customHeight="1">
      <x:c r="A154" s="4"/>
      <x:c r="B154" s="4"/>
      <x:c r="C154" s="4"/>
      <x:c r="D154" s="4"/>
      <x:c r="E154" s="4"/>
    </x:row>
    <x:row r="155" ht="38" customHeight="1">
      <x:c r="A155" s="4"/>
      <x:c r="B155" s="4"/>
      <x:c r="C155" s="4"/>
      <x:c r="D155" s="4"/>
      <x:c r="E155" s="4"/>
    </x:row>
    <x:row r="156" ht="38" customHeight="1">
      <x:c r="A156" s="4"/>
      <x:c r="B156" s="4"/>
      <x:c r="C156" s="4"/>
      <x:c r="D156" s="4"/>
      <x:c r="E156" s="4"/>
    </x:row>
    <x:row r="157" ht="38" customHeight="1">
      <x:c r="A157" s="4"/>
      <x:c r="B157" s="4"/>
      <x:c r="C157" s="4"/>
      <x:c r="D157" s="4"/>
      <x:c r="E157" s="4"/>
    </x:row>
    <x:row r="158" ht="38" customHeight="1">
      <x:c r="A158" s="4"/>
      <x:c r="B158" s="4"/>
      <x:c r="C158" s="4"/>
      <x:c r="D158" s="4"/>
      <x:c r="E158" s="4"/>
    </x:row>
    <x:row r="159" ht="38" customHeight="1">
      <x:c r="A159" s="4"/>
      <x:c r="B159" s="4"/>
      <x:c r="C159" s="4"/>
      <x:c r="D159" s="4"/>
      <x:c r="E159" s="4"/>
    </x:row>
    <x:row r="160" ht="38" customHeight="1">
      <x:c r="A160" s="4"/>
      <x:c r="B160" s="4"/>
      <x:c r="C160" s="4"/>
      <x:c r="D160" s="4"/>
      <x:c r="E160" s="4"/>
    </x:row>
    <x:row r="161" ht="38" customHeight="1">
      <x:c r="A161" s="4"/>
      <x:c r="B161" s="4"/>
      <x:c r="C161" s="4"/>
      <x:c r="D161" s="4"/>
      <x:c r="E161" s="4"/>
    </x:row>
    <x:row r="162" ht="38" customHeight="1">
      <x:c r="A162" s="4"/>
      <x:c r="B162" s="4"/>
      <x:c r="C162" s="4"/>
      <x:c r="D162" s="4"/>
      <x:c r="E162" s="4"/>
    </x:row>
    <x:row r="163" ht="38" customHeight="1">
      <x:c r="A163" s="4"/>
      <x:c r="B163" s="4"/>
      <x:c r="C163" s="4"/>
      <x:c r="D163" s="4"/>
      <x:c r="E163" s="4"/>
    </x:row>
    <x:row r="164" ht="38" customHeight="1">
      <x:c r="A164" s="4"/>
      <x:c r="B164" s="4"/>
      <x:c r="C164" s="4"/>
      <x:c r="D164" s="4"/>
      <x:c r="E164" s="4"/>
    </x:row>
    <x:row r="165" ht="38" customHeight="1">
      <x:c r="A165" s="4"/>
      <x:c r="B165" s="4"/>
      <x:c r="C165" s="4"/>
      <x:c r="D165" s="4"/>
      <x:c r="E165" s="4"/>
    </x:row>
    <x:row r="166" ht="38" customHeight="1">
      <x:c r="A166" s="4"/>
      <x:c r="B166" s="4"/>
      <x:c r="C166" s="4"/>
      <x:c r="D166" s="4"/>
      <x:c r="E166" s="4"/>
    </x:row>
    <x:row r="167" ht="38" customHeight="1">
      <x:c r="A167" s="4"/>
      <x:c r="B167" s="4"/>
      <x:c r="C167" s="4"/>
      <x:c r="D167" s="4"/>
      <x:c r="E167" s="4"/>
    </x:row>
    <x:row r="168" ht="38" customHeight="1">
      <x:c r="A168" s="4"/>
      <x:c r="B168" s="4"/>
      <x:c r="C168" s="4"/>
      <x:c r="D168" s="4"/>
      <x:c r="E168" s="4"/>
    </x:row>
    <x:row r="169" ht="38" customHeight="1">
      <x:c r="A169" s="4"/>
      <x:c r="B169" s="4"/>
      <x:c r="C169" s="4"/>
      <x:c r="D169" s="4"/>
      <x:c r="E169" s="4"/>
    </x:row>
    <x:row r="170" ht="38" customHeight="1">
      <x:c r="A170" s="4"/>
      <x:c r="B170" s="4"/>
      <x:c r="C170" s="4"/>
      <x:c r="D170" s="4"/>
      <x:c r="E170" s="4"/>
    </x:row>
    <x:row r="171" ht="38" customHeight="1">
      <x:c r="A171" s="4"/>
      <x:c r="B171" s="4"/>
      <x:c r="C171" s="4"/>
      <x:c r="D171" s="4"/>
      <x:c r="E171" s="4"/>
    </x:row>
    <x:row r="172" ht="38" customHeight="1">
      <x:c r="A172" s="4"/>
      <x:c r="B172" s="4"/>
      <x:c r="C172" s="4"/>
      <x:c r="D172" s="4"/>
      <x:c r="E172" s="4"/>
    </x:row>
    <x:row r="173" ht="38" customHeight="1">
      <x:c r="A173" s="4"/>
      <x:c r="B173" s="4"/>
      <x:c r="C173" s="4"/>
      <x:c r="D173" s="4"/>
      <x:c r="E173" s="4"/>
    </x:row>
    <x:row r="174" ht="38" customHeight="1">
      <x:c r="A174" s="4"/>
      <x:c r="B174" s="4"/>
      <x:c r="C174" s="4"/>
      <x:c r="D174" s="4"/>
      <x:c r="E174" s="4"/>
    </x:row>
    <x:row r="175" ht="38" customHeight="1">
      <x:c r="A175" s="4"/>
      <x:c r="B175" s="4"/>
      <x:c r="C175" s="4"/>
      <x:c r="D175" s="4"/>
      <x:c r="E175" s="4"/>
    </x:row>
    <x:row r="176" ht="38" customHeight="1">
      <x:c r="A176" s="4"/>
      <x:c r="B176" s="4"/>
      <x:c r="C176" s="4"/>
      <x:c r="D176" s="4"/>
      <x:c r="E176" s="4"/>
    </x:row>
    <x:row r="177" ht="38" customHeight="1">
      <x:c r="A177" s="4"/>
      <x:c r="B177" s="4"/>
      <x:c r="C177" s="4"/>
      <x:c r="D177" s="4"/>
      <x:c r="E177" s="4"/>
    </x:row>
    <x:row r="178" ht="38" customHeight="1">
      <x:c r="A178" s="4"/>
      <x:c r="B178" s="4"/>
      <x:c r="C178" s="4"/>
      <x:c r="D178" s="4"/>
      <x:c r="E178" s="4"/>
    </x:row>
    <x:row r="179" ht="38" customHeight="1">
      <x:c r="A179" s="4"/>
      <x:c r="B179" s="4"/>
      <x:c r="C179" s="4"/>
      <x:c r="D179" s="4"/>
      <x:c r="E179" s="4"/>
    </x:row>
    <x:row r="180" ht="38" customHeight="1">
      <x:c r="A180" s="4"/>
      <x:c r="B180" s="4"/>
      <x:c r="C180" s="4"/>
      <x:c r="D180" s="4"/>
      <x:c r="E180" s="4"/>
    </x:row>
    <x:row r="181" ht="38" customHeight="1">
      <x:c r="A181" s="4"/>
      <x:c r="B181" s="4"/>
      <x:c r="C181" s="4"/>
      <x:c r="D181" s="4"/>
      <x:c r="E181" s="4"/>
    </x:row>
    <x:row r="182" ht="38" customHeight="1">
      <x:c r="A182" s="4"/>
      <x:c r="B182" s="4"/>
      <x:c r="C182" s="4"/>
      <x:c r="D182" s="4"/>
      <x:c r="E182" s="4"/>
    </x:row>
    <x:row r="183" ht="38" customHeight="1">
      <x:c r="A183" s="4"/>
      <x:c r="B183" s="4"/>
      <x:c r="C183" s="4"/>
      <x:c r="D183" s="4"/>
      <x:c r="E183" s="4"/>
    </x:row>
    <x:row r="184" ht="38" customHeight="1">
      <x:c r="A184" s="4"/>
      <x:c r="B184" s="4"/>
      <x:c r="C184" s="4"/>
      <x:c r="D184" s="4"/>
      <x:c r="E184" s="4"/>
    </x:row>
    <x:row r="185" ht="38" customHeight="1">
      <x:c r="A185" s="4"/>
      <x:c r="B185" s="4"/>
      <x:c r="C185" s="4"/>
      <x:c r="D185" s="4"/>
      <x:c r="E185" s="4"/>
    </x:row>
    <x:row r="186" ht="38" customHeight="1">
      <x:c r="A186" s="4"/>
      <x:c r="B186" s="4"/>
      <x:c r="C186" s="4"/>
      <x:c r="D186" s="4"/>
      <x:c r="E186" s="4"/>
    </x:row>
    <x:row r="187" ht="38" customHeight="1">
      <x:c r="A187" s="4"/>
      <x:c r="B187" s="4"/>
      <x:c r="C187" s="4"/>
      <x:c r="D187" s="4"/>
      <x:c r="E187" s="4"/>
    </x:row>
    <x:row r="188" ht="38" customHeight="1">
      <x:c r="A188" s="4"/>
      <x:c r="B188" s="4"/>
      <x:c r="C188" s="4"/>
      <x:c r="D188" s="4"/>
      <x:c r="E188" s="4"/>
    </x:row>
    <x:row r="189" ht="38" customHeight="1">
      <x:c r="A189" s="4"/>
      <x:c r="B189" s="4"/>
      <x:c r="C189" s="4"/>
      <x:c r="D189" s="4"/>
      <x:c r="E189" s="4"/>
    </x:row>
    <x:row r="190" ht="38" customHeight="1">
      <x:c r="A190" s="4"/>
      <x:c r="B190" s="4"/>
      <x:c r="C190" s="4"/>
      <x:c r="D190" s="4"/>
      <x:c r="E190" s="4"/>
    </x:row>
    <x:row r="191" ht="38" customHeight="1">
      <x:c r="A191" s="4"/>
      <x:c r="B191" s="4"/>
      <x:c r="C191" s="4"/>
      <x:c r="D191" s="4"/>
      <x:c r="E191" s="4"/>
    </x:row>
    <x:row r="192" ht="38" customHeight="1">
      <x:c r="A192" s="4"/>
      <x:c r="B192" s="4"/>
      <x:c r="C192" s="4"/>
      <x:c r="D192" s="4"/>
      <x:c r="E192" s="4"/>
    </x:row>
    <x:row r="193" ht="38" customHeight="1">
      <x:c r="A193" s="4"/>
      <x:c r="B193" s="4"/>
      <x:c r="C193" s="4"/>
      <x:c r="D193" s="4"/>
      <x:c r="E193" s="4"/>
    </x:row>
    <x:row r="194" ht="38" customHeight="1">
      <x:c r="A194" s="4"/>
      <x:c r="B194" s="4"/>
      <x:c r="C194" s="4"/>
      <x:c r="D194" s="4"/>
      <x:c r="E194" s="4"/>
    </x:row>
    <x:row r="195" ht="38" customHeight="1">
      <x:c r="A195" s="4"/>
      <x:c r="B195" s="4"/>
      <x:c r="C195" s="4"/>
      <x:c r="D195" s="4"/>
      <x:c r="E195" s="4"/>
    </x:row>
    <x:row r="196" ht="38" customHeight="1">
      <x:c r="A196" s="4"/>
      <x:c r="B196" s="4"/>
      <x:c r="C196" s="4"/>
      <x:c r="D196" s="4"/>
      <x:c r="E196" s="4"/>
    </x:row>
    <x:row r="197" ht="38" customHeight="1">
      <x:c r="A197" s="4"/>
      <x:c r="B197" s="4"/>
      <x:c r="C197" s="4"/>
      <x:c r="D197" s="4"/>
      <x:c r="E197" s="4"/>
    </x:row>
    <x:row r="198" ht="38" customHeight="1">
      <x:c r="A198" s="4"/>
      <x:c r="B198" s="4"/>
      <x:c r="C198" s="4"/>
      <x:c r="D198" s="4"/>
      <x:c r="E198" s="4"/>
    </x:row>
    <x:row r="199" ht="38" customHeight="1">
      <x:c r="A199" s="4"/>
      <x:c r="B199" s="4"/>
      <x:c r="C199" s="4"/>
      <x:c r="D199" s="4"/>
      <x:c r="E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 ref="A125:L129"/>
  </x:mergeCells>
  <x:dataValidations count="1">
    <x:dataValidation type="list" sqref="E99:E122">
      <x:formula1>"1,2,3,4,5,DK,NA"</x:formula1>
    </x:dataValidation>
  </x:dataValidations>
  <x:pageMargins left="0.7" right="0.7" top="0.75" bottom="0.75" header="0.3" footer="0.3"/>
</x:worksheet>
</file>

<file path=xl/worksheets/sheet15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R05 | 4C response analysis and interpretation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Report distributions, valid denominators and missing information without manufacturing a readiness score.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R05</x:v>
      </x:c>
      <x:c r="K5" s="24"/>
      <x:c r="L5" s="24"/>
    </x:row>
    <x:row r="6" ht="22" customHeight="1">
      <x:c r="A6" s="4"/>
      <x:c r="B6" s="4"/>
      <x:c r="C6" s="4"/>
      <x:c r="D6" s="4"/>
      <x:c r="E6" s="4"/>
      <x:c r="F6" s="4"/>
      <x:c r="G6" s="4"/>
      <x:c r="H6" s="4"/>
      <x:c r="I6" s="4"/>
      <x:c r="J6" s="4"/>
      <x:c r="K6" s="4"/>
      <x:c r="L6" s="4"/>
    </x:row>
    <x:row r="7" ht="22" customHeight="1">
      <x:c r="A7" s="30" t="str">
        <x:v>MANUAL GUIDE / 536    FORM / 537</x:v>
      </x:c>
      <x:c r="B7" s="30"/>
      <x:c r="C7" s="30"/>
      <x:c r="D7" s="30"/>
      <x:c r="E7" s="30"/>
      <x:c r="F7" s="30"/>
      <x:c r="G7" s="30" t="str">
        <x:v>LIVE WORKING TOOL</x:v>
      </x:c>
      <x:c r="H7" s="30"/>
      <x:c r="I7" s="30"/>
      <x:c r="J7" s="30"/>
      <x:c r="K7" s="30"/>
      <x:c r="L7" s="30"/>
    </x:row>
    <x:row r="8" ht="22" customHeight="1">
      <x:c r="A8" s="4"/>
      <x:c r="B8" s="4"/>
      <x:c r="C8" s="4"/>
      <x:c r="D8" s="4" t="str">
        <x:f>IFERROR(HYPERLINK("#'R05 Data'!A1","OPEN RESPONSE DATA"),"OPEN RESPONSE DATA")</x:f>
        <x:v>OPEN RESPONSE DATA</x:v>
      </x:c>
      <x:c r="E8" s="4"/>
      <x:c r="F8" s="4"/>
      <x:c r="G8" s="4"/>
      <x:c r="H8" s="4" t="str">
        <x:f>IFERROR(HYPERLINK("#'R05 Profile'!A1","OPEN DESCRIPTIVE PROFILE"),"OPEN DESCRIPTIVE PROFILE")</x:f>
        <x:v>OPEN DESCRIPTIVE PROFILE</x:v>
      </x:c>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Analysis population
Define eligible submitted records and exclusions.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Valid responses
Count integer 1-5 responses only.</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Nonnumeric responses
Keep DK, NA and blanks distinct.</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Favourable result
Divide 4/5 responses by valid numeric responses.</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Descriptive mean
Use the valid numeric sum and count.</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Domain completeness
Require all six items for an optional domain mean.</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Reporting safeguard
Apply the locally agreed minimum group size and privacy review.</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Interpretation and action
Connect the pattern to evidence and a decision.</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transparent item profile, complete-case domain summaries and evidence-led actions.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Means assume approximate interval interpretation and are descriptive conveniences. Neither means nor favourable percentages authorise launch; DK is not disagreement and missing is not zero.</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source analysis begins with item counts, response distributions, DK, NA, blanks and coverage. Favourable means responses 4 or 5 divided by valid 1-5 responses. Optional dimension means require both items for a respondent; domain means require all six. Report contributors and exclusions. There is no overall score across the four domains. [U04 pp. 123-124]</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Validate entries as integer 1-5, DK, NA or blank; investigate invalid entries before reporting.</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For each item count all five response categories, DK, NA, blanks and invalid values.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Calculate favourable percentages only when a valid denominator exists and local reporting safeguards permit.</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For optional domain means include only respondents with all six valid numeric items in that domain.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Interpret results alongside work tests, interviews, population coverage and the change version.</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pp. 123-124</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54.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36" hidden="0" customWidth="1"/>
    <x:col min="3" max="3" width="45" hidden="0" customWidth="1"/>
    <x:col min="4" max="4" width="45" hidden="0" customWidth="1"/>
    <x:col min="5" max="5" width="24" hidden="0" customWidth="1"/>
    <x:col min="6" max="6" width="18" hidden="0" customWidth="1"/>
    <x:col min="7" max="7" width="20" hidden="0" customWidth="1"/>
    <x:col min="8" max="8" width="45" hidden="0" customWidth="1"/>
    <x:col min="9" max="9" width="12" hidden="0" customWidth="1"/>
    <x:col min="10" max="10" width="12" hidden="0" customWidth="1"/>
    <x:col min="11" max="11" width="12" hidden="0" customWidth="1"/>
    <x:col min="12" max="12" width="12" hidden="0" customWidth="1"/>
  </x:cols>
  <x:sheetData>
    <x:row r="1" ht="22" customHeight="1">
      <x:c r="A1" s="12" t="str">
        <x:v>HR DELIVERY  |  R06 | Readiness gap-to-action matrix</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Match each gap to a practical response that changes the underlying condition.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R06</x:v>
      </x:c>
      <x:c r="K5" s="24"/>
      <x:c r="L5" s="24"/>
    </x:row>
    <x:row r="6" ht="22" customHeight="1">
      <x:c r="A6" s="4"/>
      <x:c r="B6" s="4"/>
      <x:c r="C6" s="4"/>
      <x:c r="D6" s="4"/>
      <x:c r="E6" s="4"/>
      <x:c r="F6" s="4"/>
      <x:c r="G6" s="4"/>
      <x:c r="H6" s="4"/>
      <x:c r="I6" s="4"/>
      <x:c r="J6" s="4"/>
      <x:c r="K6" s="4"/>
      <x:c r="L6" s="4"/>
    </x:row>
    <x:row r="7" ht="22" customHeight="1">
      <x:c r="A7" s="30" t="str">
        <x:v>MANUAL GUIDE / 540    FORM / 541</x:v>
      </x:c>
      <x:c r="B7" s="30"/>
      <x:c r="C7" s="30"/>
      <x:c r="D7" s="30"/>
      <x:c r="E7" s="30"/>
      <x:c r="F7" s="30"/>
      <x:c r="G7" s="30" t="str">
        <x:v>LIVE WORKING TOOL</x:v>
      </x:c>
      <x:c r="H7" s="30"/>
      <x:c r="I7" s="30"/>
      <x:c r="J7" s="30"/>
      <x:c r="K7" s="30"/>
      <x:c r="L7" s="30"/>
    </x:row>
    <x:row r="8" ht="24" customHeight="1">
      <x:c r="A8" s="68" t="str">
        <x:f>IFERROR(HYPERLINK("#'R06 Readiness actions'!A94","OPEN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Gap and domain
What condition is missing and where does it fit?</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Consequence
What work or service would be affected?</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Evidence
What supports the gap and what remains uncertain?</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Response options
What credible alternatives are available?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Decision and owner
Who chooses and provides the resource?</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Dependencies
What must happen before the action can work?</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Closure evidence
What observable condition will show the gap is addressed?</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Residual review
What remains and when will it be reviewed?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prioritised, owned action plan linked to readiness evidence.</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 completed training or communication task may leave the original condition unchanged. Close the gap only against the agreed evidence.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A gap can concern understanding, ownership, skill, resources or operating design. The source warns against placing every difficulty into a communications plan. Distinguish an improvement opportunity from a barrier that prevents the authorised scope from operating acceptably. Define the consequence, containment and closure evidence. [U04 pp. 65-70, 125-126]</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Describe the specific task or condition that is not yet workable.</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Identify the affected population, consequence and evidence quality.</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Compare at least two responses, including a narrower scope or pause where appropriate.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Name the owner, resource, dependency and evidence required for closure.</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Reassess the condition after the action; completion of an activity is not proof of readiness.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pp. 65-70, 125-126</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LIVE REGISTER / Readiness gap-to-action matrix</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ID</x:v>
      </x:c>
      <x:c r="B98" s="99" t="str">
        <x:v>4C domain / gap</x:v>
      </x:c>
      <x:c r="C98" s="99" t="str">
        <x:v>Evidence and consequence</x:v>
      </x:c>
      <x:c r="D98" s="99" t="str">
        <x:v>Response and dependency</x:v>
      </x:c>
      <x:c r="E98" s="99" t="str">
        <x:v>Owner</x:v>
      </x:c>
      <x:c r="F98" s="99" t="str">
        <x:v>Due date</x:v>
      </x:c>
      <x:c r="G98" s="99" t="str">
        <x:v>Status</x:v>
      </x:c>
      <x:c r="H98" s="99" t="str">
        <x:v>Closure evidence</x:v>
      </x:c>
      <x:c r="I98" s="4"/>
      <x:c r="J98" s="4"/>
      <x:c r="K98" s="4"/>
      <x:c r="L98" s="4"/>
    </x:row>
    <x:row r="99" ht="38" customHeight="1">
      <x:c r="A99" s="38"/>
      <x:c r="B99" s="38"/>
      <x:c r="C99" s="38"/>
      <x:c r="D99" s="38"/>
      <x:c r="E99" s="38"/>
      <x:c r="F99" s="38"/>
      <x:c r="G99" s="38"/>
      <x:c r="H99" s="38"/>
      <x:c r="I99" s="4"/>
      <x:c r="J99" s="4"/>
      <x:c r="K99" s="4"/>
      <x:c r="L99" s="4"/>
    </x:row>
    <x:row r="100" ht="38" customHeight="1">
      <x:c r="A100" s="38"/>
      <x:c r="B100" s="38"/>
      <x:c r="C100" s="38"/>
      <x:c r="D100" s="38"/>
      <x:c r="E100" s="38"/>
      <x:c r="F100" s="38"/>
      <x:c r="G100" s="38"/>
      <x:c r="H100" s="38"/>
      <x:c r="I100" s="4"/>
      <x:c r="J100" s="4"/>
      <x:c r="K100" s="4"/>
      <x:c r="L100" s="4"/>
    </x:row>
    <x:row r="101" ht="38" customHeight="1">
      <x:c r="A101" s="38"/>
      <x:c r="B101" s="38"/>
      <x:c r="C101" s="38"/>
      <x:c r="D101" s="38"/>
      <x:c r="E101" s="38"/>
      <x:c r="F101" s="38"/>
      <x:c r="G101" s="38"/>
      <x:c r="H101" s="38"/>
    </x:row>
    <x:row r="102" ht="38" customHeight="1">
      <x:c r="A102" s="38"/>
      <x:c r="B102" s="38"/>
      <x:c r="C102" s="38"/>
      <x:c r="D102" s="38"/>
      <x:c r="E102" s="38"/>
      <x:c r="F102" s="38"/>
      <x:c r="G102" s="38"/>
      <x:c r="H102" s="38"/>
    </x:row>
    <x:row r="103" ht="38" customHeight="1">
      <x:c r="A103" s="38"/>
      <x:c r="B103" s="38"/>
      <x:c r="C103" s="38"/>
      <x:c r="D103" s="38"/>
      <x:c r="E103" s="38"/>
      <x:c r="F103" s="38"/>
      <x:c r="G103" s="38"/>
      <x:c r="H103" s="38"/>
    </x:row>
    <x:row r="104" ht="38" customHeight="1">
      <x:c r="A104" s="38"/>
      <x:c r="B104" s="38"/>
      <x:c r="C104" s="38"/>
      <x:c r="D104" s="38"/>
      <x:c r="E104" s="38"/>
      <x:c r="F104" s="38"/>
      <x:c r="G104" s="38"/>
      <x:c r="H104" s="38"/>
    </x:row>
    <x:row r="105" ht="38" customHeight="1">
      <x:c r="A105" s="38"/>
      <x:c r="B105" s="38"/>
      <x:c r="C105" s="38"/>
      <x:c r="D105" s="38"/>
      <x:c r="E105" s="38"/>
      <x:c r="F105" s="38"/>
      <x:c r="G105" s="38"/>
      <x:c r="H105" s="38"/>
    </x:row>
    <x:row r="106" ht="38" customHeight="1">
      <x:c r="A106" s="38"/>
      <x:c r="B106" s="38"/>
      <x:c r="C106" s="38"/>
      <x:c r="D106" s="38"/>
      <x:c r="E106" s="38"/>
      <x:c r="F106" s="38"/>
      <x:c r="G106" s="38"/>
      <x:c r="H106" s="38"/>
    </x:row>
    <x:row r="107" ht="38" customHeight="1">
      <x:c r="A107" s="38"/>
      <x:c r="B107" s="38"/>
      <x:c r="C107" s="38"/>
      <x:c r="D107" s="38"/>
      <x:c r="E107" s="38"/>
      <x:c r="F107" s="38"/>
      <x:c r="G107" s="38"/>
      <x:c r="H107" s="38"/>
    </x:row>
    <x:row r="108" ht="38" customHeight="1">
      <x:c r="A108" s="38"/>
      <x:c r="B108" s="38"/>
      <x:c r="C108" s="38"/>
      <x:c r="D108" s="38"/>
      <x:c r="E108" s="38"/>
      <x:c r="F108" s="38"/>
      <x:c r="G108" s="38"/>
      <x:c r="H108" s="38"/>
    </x:row>
    <x:row r="109" ht="38" customHeight="1">
      <x:c r="A109" s="38"/>
      <x:c r="B109" s="38"/>
      <x:c r="C109" s="38"/>
      <x:c r="D109" s="38"/>
      <x:c r="E109" s="38"/>
      <x:c r="F109" s="38"/>
      <x:c r="G109" s="38"/>
      <x:c r="H109" s="38"/>
    </x:row>
    <x:row r="110" ht="38" customHeight="1">
      <x:c r="A110" s="38"/>
      <x:c r="B110" s="38"/>
      <x:c r="C110" s="38"/>
      <x:c r="D110" s="38"/>
      <x:c r="E110" s="38"/>
      <x:c r="F110" s="38"/>
      <x:c r="G110" s="38"/>
      <x:c r="H110" s="38"/>
    </x:row>
    <x:row r="111" ht="38" customHeight="1">
      <x:c r="A111" s="38"/>
      <x:c r="B111" s="38"/>
      <x:c r="C111" s="38"/>
      <x:c r="D111" s="38"/>
      <x:c r="E111" s="38"/>
      <x:c r="F111" s="38"/>
      <x:c r="G111" s="38"/>
      <x:c r="H111" s="38"/>
    </x:row>
    <x:row r="112" ht="38" customHeight="1">
      <x:c r="A112" s="38"/>
      <x:c r="B112" s="38"/>
      <x:c r="C112" s="38"/>
      <x:c r="D112" s="38"/>
      <x:c r="E112" s="38"/>
      <x:c r="F112" s="38"/>
      <x:c r="G112" s="38"/>
      <x:c r="H112" s="38"/>
    </x:row>
    <x:row r="113" ht="38" customHeight="1">
      <x:c r="A113" s="38"/>
      <x:c r="B113" s="38"/>
      <x:c r="C113" s="38"/>
      <x:c r="D113" s="38"/>
      <x:c r="E113" s="38"/>
      <x:c r="F113" s="38"/>
      <x:c r="G113" s="38"/>
      <x:c r="H113" s="38"/>
    </x:row>
    <x:row r="114" ht="38" customHeight="1">
      <x:c r="A114" s="38"/>
      <x:c r="B114" s="38"/>
      <x:c r="C114" s="38"/>
      <x:c r="D114" s="38"/>
      <x:c r="E114" s="38"/>
      <x:c r="F114" s="38"/>
      <x:c r="G114" s="38"/>
      <x:c r="H114" s="38"/>
    </x:row>
    <x:row r="115" ht="38" customHeight="1">
      <x:c r="A115" s="38"/>
      <x:c r="B115" s="38"/>
      <x:c r="C115" s="38"/>
      <x:c r="D115" s="38"/>
      <x:c r="E115" s="38"/>
      <x:c r="F115" s="38"/>
      <x:c r="G115" s="38"/>
      <x:c r="H115" s="38"/>
    </x:row>
    <x:row r="116" ht="38" customHeight="1">
      <x:c r="A116" s="38"/>
      <x:c r="B116" s="38"/>
      <x:c r="C116" s="38"/>
      <x:c r="D116" s="38"/>
      <x:c r="E116" s="38"/>
      <x:c r="F116" s="38"/>
      <x:c r="G116" s="38"/>
      <x:c r="H116" s="38"/>
    </x:row>
    <x:row r="117" ht="38" customHeight="1">
      <x:c r="A117" s="38"/>
      <x:c r="B117" s="38"/>
      <x:c r="C117" s="38"/>
      <x:c r="D117" s="38"/>
      <x:c r="E117" s="38"/>
      <x:c r="F117" s="38"/>
      <x:c r="G117" s="38"/>
      <x:c r="H117" s="38"/>
    </x:row>
    <x:row r="118" ht="38" customHeight="1">
      <x:c r="A118" s="38"/>
      <x:c r="B118" s="38"/>
      <x:c r="C118" s="38"/>
      <x:c r="D118" s="38"/>
      <x:c r="E118" s="38"/>
      <x:c r="F118" s="38"/>
      <x:c r="G118" s="38"/>
      <x:c r="H118" s="38"/>
    </x:row>
    <x:row r="119" ht="38" customHeight="1">
      <x:c r="A119" s="38"/>
      <x:c r="B119" s="38"/>
      <x:c r="C119" s="38"/>
      <x:c r="D119" s="38"/>
      <x:c r="E119" s="38"/>
      <x:c r="F119" s="38"/>
      <x:c r="G119" s="38"/>
      <x:c r="H119" s="38"/>
    </x:row>
    <x:row r="120" ht="38" customHeight="1">
      <x:c r="A120" s="38"/>
      <x:c r="B120" s="38"/>
      <x:c r="C120" s="38"/>
      <x:c r="D120" s="38"/>
      <x:c r="E120" s="38"/>
      <x:c r="F120" s="38"/>
      <x:c r="G120" s="38"/>
      <x:c r="H120" s="38"/>
    </x:row>
    <x:row r="121" ht="38" customHeight="1">
      <x:c r="A121" s="38"/>
      <x:c r="B121" s="38"/>
      <x:c r="C121" s="38"/>
      <x:c r="D121" s="38"/>
      <x:c r="E121" s="38"/>
      <x:c r="F121" s="38"/>
      <x:c r="G121" s="38"/>
      <x:c r="H121" s="38"/>
    </x:row>
    <x:row r="122" ht="38" customHeight="1">
      <x:c r="A122" s="38"/>
      <x:c r="B122" s="38"/>
      <x:c r="C122" s="38"/>
      <x:c r="D122" s="38"/>
      <x:c r="E122" s="38"/>
      <x:c r="F122" s="38"/>
      <x:c r="G122" s="38"/>
      <x:c r="H122" s="38"/>
    </x:row>
    <x:row r="123" ht="38" customHeight="1">
      <x:c r="A123" s="38"/>
      <x:c r="B123" s="38"/>
      <x:c r="C123" s="38"/>
      <x:c r="D123" s="38"/>
      <x:c r="E123" s="38"/>
      <x:c r="F123" s="38"/>
      <x:c r="G123" s="38"/>
      <x:c r="H123" s="38"/>
    </x:row>
    <x:row r="124" ht="38" customHeight="1">
      <x:c r="A124" s="38"/>
      <x:c r="B124" s="38"/>
      <x:c r="C124" s="38"/>
      <x:c r="D124" s="38"/>
      <x:c r="E124" s="38"/>
      <x:c r="F124" s="38"/>
      <x:c r="G124" s="38"/>
      <x:c r="H124" s="38"/>
    </x:row>
    <x:row r="125" ht="38" customHeight="1">
      <x:c r="A125" s="38"/>
      <x:c r="B125" s="38"/>
      <x:c r="C125" s="38"/>
      <x:c r="D125" s="38"/>
      <x:c r="E125" s="38"/>
      <x:c r="F125" s="38"/>
      <x:c r="G125" s="38"/>
      <x:c r="H125" s="38"/>
    </x:row>
    <x:row r="126" ht="38" customHeight="1">
      <x:c r="A126" s="38"/>
      <x:c r="B126" s="38"/>
      <x:c r="C126" s="38"/>
      <x:c r="D126" s="38"/>
      <x:c r="E126" s="38"/>
      <x:c r="F126" s="38"/>
      <x:c r="G126" s="38"/>
      <x:c r="H126" s="38"/>
    </x:row>
    <x:row r="127" ht="38" customHeight="1">
      <x:c r="A127" s="38"/>
      <x:c r="B127" s="38"/>
      <x:c r="C127" s="38"/>
      <x:c r="D127" s="38"/>
      <x:c r="E127" s="38"/>
      <x:c r="F127" s="38"/>
      <x:c r="G127" s="38"/>
      <x:c r="H127" s="38"/>
    </x:row>
    <x:row r="128" ht="38" customHeight="1">
      <x:c r="A128" s="38"/>
      <x:c r="B128" s="38"/>
      <x:c r="C128" s="38"/>
      <x:c r="D128" s="38"/>
      <x:c r="E128" s="38"/>
      <x:c r="F128" s="38"/>
      <x:c r="G128" s="38"/>
      <x:c r="H128" s="38"/>
    </x:row>
    <x:row r="129" ht="38" customHeight="1">
      <x:c r="A129" s="4"/>
      <x:c r="B129" s="4"/>
      <x:c r="C129" s="4"/>
      <x:c r="D129" s="4"/>
      <x:c r="E129" s="4"/>
      <x:c r="F129" s="4"/>
      <x:c r="G129" s="4"/>
      <x:c r="H129" s="4"/>
    </x:row>
    <x:row r="130" ht="38" customHeight="1">
      <x:c r="A130" s="4"/>
      <x:c r="B130" s="4"/>
      <x:c r="C130" s="4"/>
      <x:c r="D130" s="4"/>
      <x:c r="E130" s="4"/>
      <x:c r="F130" s="4"/>
      <x:c r="G130" s="4"/>
      <x:c r="H130" s="4"/>
    </x:row>
    <x:row r="131" ht="38" customHeight="1">
      <x:c r="A131" s="4"/>
      <x:c r="B131" s="4"/>
      <x:c r="C131" s="4"/>
      <x:c r="D131" s="4"/>
      <x:c r="E131" s="4"/>
      <x:c r="F131" s="4"/>
      <x:c r="G131" s="4"/>
      <x:c r="H131" s="4"/>
    </x:row>
    <x:row r="132" ht="38" customHeight="1">
      <x:c r="A132" s="4"/>
      <x:c r="B132" s="4"/>
      <x:c r="C132" s="4"/>
      <x:c r="D132" s="4"/>
      <x:c r="E132" s="4"/>
      <x:c r="F132" s="4"/>
      <x:c r="G132" s="4"/>
      <x:c r="H132" s="4"/>
    </x:row>
    <x:row r="133" ht="38" customHeight="1">
      <x:c r="A133" s="4"/>
      <x:c r="B133" s="4"/>
      <x:c r="C133" s="4"/>
      <x:c r="D133" s="4"/>
      <x:c r="E133" s="4"/>
      <x:c r="F133" s="4"/>
      <x:c r="G133" s="4"/>
      <x:c r="H133" s="4"/>
    </x:row>
    <x:row r="134" ht="38" customHeight="1">
      <x:c r="A134" s="4"/>
      <x:c r="B134" s="4"/>
      <x:c r="C134" s="4"/>
      <x:c r="D134" s="4"/>
      <x:c r="E134" s="4"/>
      <x:c r="F134" s="4"/>
      <x:c r="G134" s="4"/>
      <x:c r="H134" s="4"/>
    </x:row>
    <x:row r="135" ht="38" customHeight="1">
      <x:c r="A135" s="4"/>
      <x:c r="B135" s="4"/>
      <x:c r="C135" s="4"/>
      <x:c r="D135" s="4"/>
      <x:c r="E135" s="4"/>
      <x:c r="F135" s="4"/>
      <x:c r="G135" s="4"/>
      <x:c r="H135" s="4"/>
    </x:row>
    <x:row r="136" ht="38" customHeight="1">
      <x:c r="A136" s="4"/>
      <x:c r="B136" s="4"/>
      <x:c r="C136" s="4"/>
      <x:c r="D136" s="4"/>
      <x:c r="E136" s="4"/>
      <x:c r="F136" s="4"/>
      <x:c r="G136" s="4"/>
      <x:c r="H136" s="4"/>
    </x:row>
    <x:row r="137" ht="38" customHeight="1">
      <x:c r="A137" s="4"/>
      <x:c r="B137" s="4"/>
      <x:c r="C137" s="4"/>
      <x:c r="D137" s="4"/>
      <x:c r="E137" s="4"/>
      <x:c r="F137" s="4"/>
      <x:c r="G137" s="4"/>
      <x:c r="H137" s="4"/>
    </x:row>
    <x:row r="138" ht="38" customHeight="1">
      <x:c r="A138" s="4"/>
      <x:c r="B138" s="4"/>
      <x:c r="C138" s="4"/>
      <x:c r="D138" s="4"/>
      <x:c r="E138" s="4"/>
      <x:c r="F138" s="4"/>
      <x:c r="G138" s="4"/>
      <x:c r="H138" s="4"/>
    </x:row>
    <x:row r="139" ht="38" customHeight="1">
      <x:c r="A139" s="4"/>
      <x:c r="B139" s="4"/>
      <x:c r="C139" s="4"/>
      <x:c r="D139" s="4"/>
      <x:c r="E139" s="4"/>
      <x:c r="F139" s="4"/>
      <x:c r="G139" s="4"/>
      <x:c r="H139" s="4"/>
    </x:row>
    <x:row r="140" ht="38" customHeight="1">
      <x:c r="A140" s="4"/>
      <x:c r="B140" s="4"/>
      <x:c r="C140" s="4"/>
      <x:c r="D140" s="4"/>
      <x:c r="E140" s="4"/>
      <x:c r="F140" s="4"/>
      <x:c r="G140" s="4"/>
      <x:c r="H140" s="4"/>
    </x:row>
    <x:row r="141" ht="38" customHeight="1">
      <x:c r="A141" s="4"/>
      <x:c r="B141" s="4"/>
      <x:c r="C141" s="4"/>
      <x:c r="D141" s="4"/>
      <x:c r="E141" s="4"/>
      <x:c r="F141" s="4"/>
      <x:c r="G141" s="4"/>
      <x:c r="H141" s="4"/>
    </x:row>
    <x:row r="142" ht="38" customHeight="1">
      <x:c r="A142" s="4"/>
      <x:c r="B142" s="4"/>
      <x:c r="C142" s="4"/>
      <x:c r="D142" s="4"/>
      <x:c r="E142" s="4"/>
      <x:c r="F142" s="4"/>
      <x:c r="G142" s="4"/>
      <x:c r="H142" s="4"/>
    </x:row>
    <x:row r="143" ht="38" customHeight="1">
      <x:c r="A143" s="4"/>
      <x:c r="B143" s="4"/>
      <x:c r="C143" s="4"/>
      <x:c r="D143" s="4"/>
      <x:c r="E143" s="4"/>
      <x:c r="F143" s="4"/>
      <x:c r="G143" s="4"/>
      <x:c r="H143" s="4"/>
    </x:row>
    <x:row r="144" ht="38" customHeight="1">
      <x:c r="A144" s="4"/>
      <x:c r="B144" s="4"/>
      <x:c r="C144" s="4"/>
      <x:c r="D144" s="4"/>
      <x:c r="E144" s="4"/>
      <x:c r="F144" s="4"/>
      <x:c r="G144" s="4"/>
      <x:c r="H144" s="4"/>
    </x:row>
    <x:row r="145" ht="38" customHeight="1">
      <x:c r="A145" s="4"/>
      <x:c r="B145" s="4"/>
      <x:c r="C145" s="4"/>
      <x:c r="D145" s="4"/>
      <x:c r="E145" s="4"/>
      <x:c r="F145" s="4"/>
      <x:c r="G145" s="4"/>
      <x:c r="H145" s="4"/>
    </x:row>
    <x:row r="146" ht="38" customHeight="1">
      <x:c r="A146" s="4"/>
      <x:c r="B146" s="4"/>
      <x:c r="C146" s="4"/>
      <x:c r="D146" s="4"/>
      <x:c r="E146" s="4"/>
      <x:c r="F146" s="4"/>
      <x:c r="G146" s="4"/>
      <x:c r="H146" s="4"/>
    </x:row>
    <x:row r="147" ht="38" customHeight="1">
      <x:c r="A147" s="4"/>
      <x:c r="B147" s="4"/>
      <x:c r="C147" s="4"/>
      <x:c r="D147" s="4"/>
      <x:c r="E147" s="4"/>
      <x:c r="F147" s="4"/>
      <x:c r="G147" s="4"/>
      <x:c r="H147" s="4"/>
    </x:row>
    <x:row r="148" ht="38" customHeight="1">
      <x:c r="A148" s="4"/>
      <x:c r="B148" s="4"/>
      <x:c r="C148" s="4"/>
      <x:c r="D148" s="4"/>
      <x:c r="E148" s="4"/>
      <x:c r="F148" s="4"/>
      <x:c r="G148" s="4"/>
      <x:c r="H148" s="4"/>
    </x:row>
    <x:row r="149" ht="38" customHeight="1">
      <x:c r="A149" s="4"/>
      <x:c r="B149" s="4"/>
      <x:c r="C149" s="4"/>
      <x:c r="D149" s="4"/>
      <x:c r="E149" s="4"/>
      <x:c r="F149" s="4"/>
      <x:c r="G149" s="4"/>
      <x:c r="H149" s="4"/>
    </x:row>
    <x:row r="150" ht="38" customHeight="1">
      <x:c r="A150" s="4"/>
      <x:c r="B150" s="4"/>
      <x:c r="C150" s="4"/>
      <x:c r="D150" s="4"/>
      <x:c r="E150" s="4"/>
      <x:c r="F150" s="4"/>
      <x:c r="G150" s="4"/>
      <x:c r="H150" s="4"/>
    </x:row>
    <x:row r="151" ht="38" customHeight="1">
      <x:c r="A151" s="4"/>
      <x:c r="B151" s="4"/>
      <x:c r="C151" s="4"/>
      <x:c r="D151" s="4"/>
      <x:c r="E151" s="4"/>
      <x:c r="F151" s="4"/>
      <x:c r="G151" s="4"/>
      <x:c r="H151" s="4"/>
    </x:row>
    <x:row r="152" ht="38" customHeight="1">
      <x:c r="A152" s="4"/>
      <x:c r="B152" s="4"/>
      <x:c r="C152" s="4"/>
      <x:c r="D152" s="4"/>
      <x:c r="E152" s="4"/>
      <x:c r="F152" s="4"/>
      <x:c r="G152" s="4"/>
      <x:c r="H152" s="4"/>
    </x:row>
    <x:row r="153" ht="38" customHeight="1">
      <x:c r="A153" s="4"/>
      <x:c r="B153" s="4"/>
      <x:c r="C153" s="4"/>
      <x:c r="D153" s="4"/>
      <x:c r="E153" s="4"/>
      <x:c r="F153" s="4"/>
      <x:c r="G153" s="4"/>
      <x:c r="H153" s="4"/>
    </x:row>
    <x:row r="154" ht="38" customHeight="1">
      <x:c r="A154" s="4"/>
      <x:c r="B154" s="4"/>
      <x:c r="C154" s="4"/>
      <x:c r="D154" s="4"/>
      <x:c r="E154" s="4"/>
      <x:c r="F154" s="4"/>
      <x:c r="G154" s="4"/>
      <x:c r="H154" s="4"/>
    </x:row>
    <x:row r="155" ht="38" customHeight="1">
      <x:c r="A155" s="4"/>
      <x:c r="B155" s="4"/>
      <x:c r="C155" s="4"/>
      <x:c r="D155" s="4"/>
      <x:c r="E155" s="4"/>
      <x:c r="F155" s="4"/>
      <x:c r="G155" s="4"/>
      <x:c r="H155" s="4"/>
    </x:row>
    <x:row r="156" ht="38" customHeight="1">
      <x:c r="A156" s="4"/>
      <x:c r="B156" s="4"/>
      <x:c r="C156" s="4"/>
      <x:c r="D156" s="4"/>
      <x:c r="E156" s="4"/>
      <x:c r="F156" s="4"/>
      <x:c r="G156" s="4"/>
      <x:c r="H156" s="4"/>
    </x:row>
    <x:row r="157" ht="38" customHeight="1">
      <x:c r="A157" s="4"/>
      <x:c r="B157" s="4"/>
      <x:c r="C157" s="4"/>
      <x:c r="D157" s="4"/>
      <x:c r="E157" s="4"/>
      <x:c r="F157" s="4"/>
      <x:c r="G157" s="4"/>
      <x:c r="H157" s="4"/>
    </x:row>
    <x:row r="158" ht="38" customHeight="1">
      <x:c r="A158" s="4"/>
      <x:c r="B158" s="4"/>
      <x:c r="C158" s="4"/>
      <x:c r="D158" s="4"/>
      <x:c r="E158" s="4"/>
      <x:c r="F158" s="4"/>
      <x:c r="G158" s="4"/>
      <x:c r="H158" s="4"/>
    </x:row>
    <x:row r="159" ht="38" customHeight="1">
      <x:c r="A159" s="4"/>
      <x:c r="B159" s="4"/>
      <x:c r="C159" s="4"/>
      <x:c r="D159" s="4"/>
      <x:c r="E159" s="4"/>
      <x:c r="F159" s="4"/>
      <x:c r="G159" s="4"/>
      <x:c r="H159" s="4"/>
    </x:row>
    <x:row r="160" ht="38" customHeight="1">
      <x:c r="A160" s="4"/>
      <x:c r="B160" s="4"/>
      <x:c r="C160" s="4"/>
      <x:c r="D160" s="4"/>
      <x:c r="E160" s="4"/>
      <x:c r="F160" s="4"/>
      <x:c r="G160" s="4"/>
      <x:c r="H160" s="4"/>
    </x:row>
    <x:row r="161" ht="38" customHeight="1">
      <x:c r="A161" s="4"/>
      <x:c r="B161" s="4"/>
      <x:c r="C161" s="4"/>
      <x:c r="D161" s="4"/>
      <x:c r="E161" s="4"/>
      <x:c r="F161" s="4"/>
      <x:c r="G161" s="4"/>
      <x:c r="H161" s="4"/>
    </x:row>
    <x:row r="162" ht="38" customHeight="1">
      <x:c r="A162" s="4"/>
      <x:c r="B162" s="4"/>
      <x:c r="C162" s="4"/>
      <x:c r="D162" s="4"/>
      <x:c r="E162" s="4"/>
      <x:c r="F162" s="4"/>
      <x:c r="G162" s="4"/>
      <x:c r="H162" s="4"/>
    </x:row>
    <x:row r="163" ht="38" customHeight="1">
      <x:c r="A163" s="4"/>
      <x:c r="B163" s="4"/>
      <x:c r="C163" s="4"/>
      <x:c r="D163" s="4"/>
      <x:c r="E163" s="4"/>
      <x:c r="F163" s="4"/>
      <x:c r="G163" s="4"/>
      <x:c r="H163" s="4"/>
    </x:row>
    <x:row r="164" ht="38" customHeight="1">
      <x:c r="A164" s="4"/>
      <x:c r="B164" s="4"/>
      <x:c r="C164" s="4"/>
      <x:c r="D164" s="4"/>
      <x:c r="E164" s="4"/>
      <x:c r="F164" s="4"/>
      <x:c r="G164" s="4"/>
      <x:c r="H164" s="4"/>
    </x:row>
    <x:row r="165" ht="38" customHeight="1">
      <x:c r="A165" s="4"/>
      <x:c r="B165" s="4"/>
      <x:c r="C165" s="4"/>
      <x:c r="D165" s="4"/>
      <x:c r="E165" s="4"/>
      <x:c r="F165" s="4"/>
      <x:c r="G165" s="4"/>
      <x:c r="H165" s="4"/>
    </x:row>
    <x:row r="166" ht="38" customHeight="1">
      <x:c r="A166" s="4"/>
      <x:c r="B166" s="4"/>
      <x:c r="C166" s="4"/>
      <x:c r="D166" s="4"/>
      <x:c r="E166" s="4"/>
      <x:c r="F166" s="4"/>
      <x:c r="G166" s="4"/>
      <x:c r="H166" s="4"/>
    </x:row>
    <x:row r="167" ht="38" customHeight="1">
      <x:c r="A167" s="4"/>
      <x:c r="B167" s="4"/>
      <x:c r="C167" s="4"/>
      <x:c r="D167" s="4"/>
      <x:c r="E167" s="4"/>
      <x:c r="F167" s="4"/>
      <x:c r="G167" s="4"/>
      <x:c r="H167" s="4"/>
    </x:row>
    <x:row r="168" ht="38" customHeight="1">
      <x:c r="A168" s="4"/>
      <x:c r="B168" s="4"/>
      <x:c r="C168" s="4"/>
      <x:c r="D168" s="4"/>
      <x:c r="E168" s="4"/>
      <x:c r="F168" s="4"/>
      <x:c r="G168" s="4"/>
      <x:c r="H168" s="4"/>
    </x:row>
    <x:row r="169" ht="38" customHeight="1">
      <x:c r="A169" s="4"/>
      <x:c r="B169" s="4"/>
      <x:c r="C169" s="4"/>
      <x:c r="D169" s="4"/>
      <x:c r="E169" s="4"/>
      <x:c r="F169" s="4"/>
      <x:c r="G169" s="4"/>
      <x:c r="H169" s="4"/>
    </x:row>
    <x:row r="170" ht="38" customHeight="1">
      <x:c r="A170" s="4"/>
      <x:c r="B170" s="4"/>
      <x:c r="C170" s="4"/>
      <x:c r="D170" s="4"/>
      <x:c r="E170" s="4"/>
      <x:c r="F170" s="4"/>
      <x:c r="G170" s="4"/>
      <x:c r="H170" s="4"/>
    </x:row>
    <x:row r="171" ht="38" customHeight="1">
      <x:c r="A171" s="4"/>
      <x:c r="B171" s="4"/>
      <x:c r="C171" s="4"/>
      <x:c r="D171" s="4"/>
      <x:c r="E171" s="4"/>
      <x:c r="F171" s="4"/>
      <x:c r="G171" s="4"/>
      <x:c r="H171" s="4"/>
    </x:row>
    <x:row r="172" ht="38" customHeight="1">
      <x:c r="A172" s="4"/>
      <x:c r="B172" s="4"/>
      <x:c r="C172" s="4"/>
      <x:c r="D172" s="4"/>
      <x:c r="E172" s="4"/>
      <x:c r="F172" s="4"/>
      <x:c r="G172" s="4"/>
      <x:c r="H172" s="4"/>
    </x:row>
    <x:row r="173" ht="38" customHeight="1">
      <x:c r="A173" s="4"/>
      <x:c r="B173" s="4"/>
      <x:c r="C173" s="4"/>
      <x:c r="D173" s="4"/>
      <x:c r="E173" s="4"/>
      <x:c r="F173" s="4"/>
      <x:c r="G173" s="4"/>
      <x:c r="H173" s="4"/>
    </x:row>
    <x:row r="174" ht="38" customHeight="1">
      <x:c r="A174" s="4"/>
      <x:c r="B174" s="4"/>
      <x:c r="C174" s="4"/>
      <x:c r="D174" s="4"/>
      <x:c r="E174" s="4"/>
      <x:c r="F174" s="4"/>
      <x:c r="G174" s="4"/>
      <x:c r="H174" s="4"/>
    </x:row>
    <x:row r="175" ht="38" customHeight="1">
      <x:c r="A175" s="4"/>
      <x:c r="B175" s="4"/>
      <x:c r="C175" s="4"/>
      <x:c r="D175" s="4"/>
      <x:c r="E175" s="4"/>
      <x:c r="F175" s="4"/>
      <x:c r="G175" s="4"/>
      <x:c r="H175" s="4"/>
    </x:row>
    <x:row r="176" ht="38" customHeight="1">
      <x:c r="A176" s="4"/>
      <x:c r="B176" s="4"/>
      <x:c r="C176" s="4"/>
      <x:c r="D176" s="4"/>
      <x:c r="E176" s="4"/>
      <x:c r="F176" s="4"/>
      <x:c r="G176" s="4"/>
      <x:c r="H176" s="4"/>
    </x:row>
    <x:row r="177" ht="38" customHeight="1">
      <x:c r="A177" s="4"/>
      <x:c r="B177" s="4"/>
      <x:c r="C177" s="4"/>
      <x:c r="D177" s="4"/>
      <x:c r="E177" s="4"/>
      <x:c r="F177" s="4"/>
      <x:c r="G177" s="4"/>
      <x:c r="H177" s="4"/>
    </x:row>
    <x:row r="178" ht="38" customHeight="1">
      <x:c r="A178" s="4"/>
      <x:c r="B178" s="4"/>
      <x:c r="C178" s="4"/>
      <x:c r="D178" s="4"/>
      <x:c r="E178" s="4"/>
      <x:c r="F178" s="4"/>
      <x:c r="G178" s="4"/>
      <x:c r="H178" s="4"/>
    </x:row>
    <x:row r="179" ht="38" customHeight="1">
      <x:c r="A179" s="4"/>
      <x:c r="B179" s="4"/>
      <x:c r="C179" s="4"/>
      <x:c r="D179" s="4"/>
      <x:c r="E179" s="4"/>
      <x:c r="F179" s="4"/>
      <x:c r="G179" s="4"/>
      <x:c r="H179" s="4"/>
    </x:row>
    <x:row r="180" ht="38" customHeight="1">
      <x:c r="A180" s="4"/>
      <x:c r="B180" s="4"/>
      <x:c r="C180" s="4"/>
      <x:c r="D180" s="4"/>
      <x:c r="E180" s="4"/>
      <x:c r="F180" s="4"/>
      <x:c r="G180" s="4"/>
      <x:c r="H180" s="4"/>
    </x:row>
    <x:row r="181" ht="38" customHeight="1">
      <x:c r="A181" s="4"/>
      <x:c r="B181" s="4"/>
      <x:c r="C181" s="4"/>
      <x:c r="D181" s="4"/>
      <x:c r="E181" s="4"/>
      <x:c r="F181" s="4"/>
      <x:c r="G181" s="4"/>
      <x:c r="H181" s="4"/>
    </x:row>
    <x:row r="182" ht="38" customHeight="1">
      <x:c r="A182" s="4"/>
      <x:c r="B182" s="4"/>
      <x:c r="C182" s="4"/>
      <x:c r="D182" s="4"/>
      <x:c r="E182" s="4"/>
      <x:c r="F182" s="4"/>
      <x:c r="G182" s="4"/>
      <x:c r="H182" s="4"/>
    </x:row>
    <x:row r="183" ht="38" customHeight="1">
      <x:c r="A183" s="4"/>
      <x:c r="B183" s="4"/>
      <x:c r="C183" s="4"/>
      <x:c r="D183" s="4"/>
      <x:c r="E183" s="4"/>
      <x:c r="F183" s="4"/>
      <x:c r="G183" s="4"/>
      <x:c r="H183" s="4"/>
    </x:row>
    <x:row r="184" ht="38" customHeight="1">
      <x:c r="A184" s="4"/>
      <x:c r="B184" s="4"/>
      <x:c r="C184" s="4"/>
      <x:c r="D184" s="4"/>
      <x:c r="E184" s="4"/>
      <x:c r="F184" s="4"/>
      <x:c r="G184" s="4"/>
      <x:c r="H184" s="4"/>
    </x:row>
    <x:row r="185" ht="38" customHeight="1">
      <x:c r="A185" s="4"/>
      <x:c r="B185" s="4"/>
      <x:c r="C185" s="4"/>
      <x:c r="D185" s="4"/>
      <x:c r="E185" s="4"/>
      <x:c r="F185" s="4"/>
      <x:c r="G185" s="4"/>
      <x:c r="H185" s="4"/>
    </x:row>
    <x:row r="186" ht="38" customHeight="1">
      <x:c r="A186" s="4"/>
      <x:c r="B186" s="4"/>
      <x:c r="C186" s="4"/>
      <x:c r="D186" s="4"/>
      <x:c r="E186" s="4"/>
      <x:c r="F186" s="4"/>
      <x:c r="G186" s="4"/>
      <x:c r="H186" s="4"/>
    </x:row>
    <x:row r="187" ht="38" customHeight="1">
      <x:c r="A187" s="4"/>
      <x:c r="B187" s="4"/>
      <x:c r="C187" s="4"/>
      <x:c r="D187" s="4"/>
      <x:c r="E187" s="4"/>
      <x:c r="F187" s="4"/>
      <x:c r="G187" s="4"/>
      <x:c r="H187" s="4"/>
    </x:row>
    <x:row r="188" ht="38" customHeight="1">
      <x:c r="A188" s="4"/>
      <x:c r="B188" s="4"/>
      <x:c r="C188" s="4"/>
      <x:c r="D188" s="4"/>
      <x:c r="E188" s="4"/>
      <x:c r="F188" s="4"/>
      <x:c r="G188" s="4"/>
      <x:c r="H188" s="4"/>
    </x:row>
    <x:row r="189" ht="38" customHeight="1">
      <x:c r="A189" s="4"/>
      <x:c r="B189" s="4"/>
      <x:c r="C189" s="4"/>
      <x:c r="D189" s="4"/>
      <x:c r="E189" s="4"/>
      <x:c r="F189" s="4"/>
      <x:c r="G189" s="4"/>
      <x:c r="H189" s="4"/>
    </x:row>
    <x:row r="190" ht="38" customHeight="1">
      <x:c r="A190" s="4"/>
      <x:c r="B190" s="4"/>
      <x:c r="C190" s="4"/>
      <x:c r="D190" s="4"/>
      <x:c r="E190" s="4"/>
      <x:c r="F190" s="4"/>
      <x:c r="G190" s="4"/>
      <x:c r="H190" s="4"/>
    </x:row>
    <x:row r="191" ht="38" customHeight="1">
      <x:c r="A191" s="4"/>
      <x:c r="B191" s="4"/>
      <x:c r="C191" s="4"/>
      <x:c r="D191" s="4"/>
      <x:c r="E191" s="4"/>
      <x:c r="F191" s="4"/>
      <x:c r="G191" s="4"/>
      <x:c r="H191" s="4"/>
    </x:row>
    <x:row r="192" ht="38" customHeight="1">
      <x:c r="A192" s="4"/>
      <x:c r="B192" s="4"/>
      <x:c r="C192" s="4"/>
      <x:c r="D192" s="4"/>
      <x:c r="E192" s="4"/>
      <x:c r="F192" s="4"/>
      <x:c r="G192" s="4"/>
      <x:c r="H192" s="4"/>
    </x:row>
    <x:row r="193" ht="38" customHeight="1">
      <x:c r="A193" s="4"/>
      <x:c r="B193" s="4"/>
      <x:c r="C193" s="4"/>
      <x:c r="D193" s="4"/>
      <x:c r="E193" s="4"/>
      <x:c r="F193" s="4"/>
      <x:c r="G193" s="4"/>
      <x:c r="H193" s="4"/>
    </x:row>
    <x:row r="194" ht="38" customHeight="1">
      <x:c r="A194" s="4"/>
      <x:c r="B194" s="4"/>
      <x:c r="C194" s="4"/>
      <x:c r="D194" s="4"/>
      <x:c r="E194" s="4"/>
      <x:c r="F194" s="4"/>
      <x:c r="G194" s="4"/>
      <x:c r="H194" s="4"/>
    </x:row>
    <x:row r="195" ht="38" customHeight="1">
      <x:c r="A195" s="4"/>
      <x:c r="B195" s="4"/>
      <x:c r="C195" s="4"/>
      <x:c r="D195" s="4"/>
      <x:c r="E195" s="4"/>
      <x:c r="F195" s="4"/>
      <x:c r="G195" s="4"/>
      <x:c r="H195" s="4"/>
    </x:row>
    <x:row r="196" ht="38" customHeight="1">
      <x:c r="A196" s="4"/>
      <x:c r="B196" s="4"/>
      <x:c r="C196" s="4"/>
      <x:c r="D196" s="4"/>
      <x:c r="E196" s="4"/>
      <x:c r="F196" s="4"/>
      <x:c r="G196" s="4"/>
      <x:c r="H196" s="4"/>
    </x:row>
    <x:row r="197" ht="38" customHeight="1">
      <x:c r="A197" s="4"/>
      <x:c r="B197" s="4"/>
      <x:c r="C197" s="4"/>
      <x:c r="D197" s="4"/>
      <x:c r="E197" s="4"/>
      <x:c r="F197" s="4"/>
      <x:c r="G197" s="4"/>
      <x:c r="H197" s="4"/>
    </x:row>
    <x:row r="198" ht="38" customHeight="1">
      <x:c r="A198" s="4"/>
      <x:c r="B198" s="4"/>
      <x:c r="C198" s="4"/>
      <x:c r="D198" s="4"/>
      <x:c r="E198" s="4"/>
      <x:c r="F198" s="4"/>
      <x:c r="G198" s="4"/>
      <x:c r="H198" s="4"/>
    </x:row>
    <x:row r="199" ht="38" customHeight="1">
      <x:c r="A199" s="4"/>
      <x:c r="B199" s="4"/>
      <x:c r="C199" s="4"/>
      <x:c r="D199" s="4"/>
      <x:c r="E199" s="4"/>
      <x:c r="F199" s="4"/>
      <x:c r="G199" s="4"/>
      <x:c r="H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1">
    <x:dataValidation type="list" sqref="G99:G128">
      <x:formula1>"Not started,In progress,Blocked,Complete,Deferred"</x:formula1>
    </x:dataValidation>
  </x:dataValidations>
  <x:pageMargins left="0.7" right="0.7" top="0.75" bottom="0.75" header="0.3" footer="0.3"/>
</x:worksheet>
</file>

<file path=xl/worksheets/sheet155.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5" hidden="0" customWidth="1"/>
    <x:col min="2" max="2" width="45" hidden="0" customWidth="1"/>
    <x:col min="3" max="3" width="55" hidden="0" customWidth="1"/>
    <x:col min="4" max="4" width="20" hidden="0" customWidth="1"/>
    <x:col min="5" max="5" width="50" hidden="0" customWidth="1"/>
    <x:col min="6" max="6" width="30"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R07 | Five-gate readiness decision record</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Make an authorised scope decision using the five executive gates, not a compensating average.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R07</x:v>
      </x:c>
      <x:c r="K5" s="24"/>
      <x:c r="L5" s="24"/>
    </x:row>
    <x:row r="6" ht="22" customHeight="1">
      <x:c r="A6" s="4"/>
      <x:c r="B6" s="4"/>
      <x:c r="C6" s="4"/>
      <x:c r="D6" s="4"/>
      <x:c r="E6" s="4"/>
      <x:c r="F6" s="4"/>
      <x:c r="G6" s="4"/>
      <x:c r="H6" s="4"/>
      <x:c r="I6" s="4"/>
      <x:c r="J6" s="4"/>
      <x:c r="K6" s="4"/>
      <x:c r="L6" s="4"/>
    </x:row>
    <x:row r="7" ht="22" customHeight="1">
      <x:c r="A7" s="30" t="str">
        <x:v>MANUAL GUIDE / 543    FORM / 544</x:v>
      </x:c>
      <x:c r="B7" s="30"/>
      <x:c r="C7" s="30"/>
      <x:c r="D7" s="30"/>
      <x:c r="E7" s="30"/>
      <x:c r="F7" s="30"/>
      <x:c r="G7" s="30" t="str">
        <x:v>LIVE WORKING TOOL</x:v>
      </x:c>
      <x:c r="H7" s="30"/>
      <x:c r="I7" s="30"/>
      <x:c r="J7" s="30"/>
      <x:c r="K7" s="30"/>
      <x:c r="L7" s="30"/>
    </x:row>
    <x:row r="8" ht="24" customHeight="1">
      <x:c r="A8" s="68" t="str">
        <x:f>IFERROR(HYPERLINK("#'R07 Five readiness gates'!A94","OPEN WORKING TABLE / CALCULATOR"),"OPEN WORKING TABLE / CALCULATOR")</x:f>
        <x:v>OPEN WORKING TABLE / CALCULATOR</x:v>
      </x:c>
      <x:c r="B8" s="68"/>
      <x:c r="C8" s="68"/>
      <x:c r="D8" s="68"/>
      <x:c r="E8" s="68"/>
      <x:c r="F8" s="68"/>
      <x:c r="G8" s="68"/>
      <x:c r="H8" s="68"/>
      <x:c r="I8" s="68"/>
      <x:c r="J8" s="68"/>
      <x:c r="K8" s="68"/>
      <x:c r="L8" s="68"/>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Critical population
Have materially different roles, sites and shifts been covered?</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Operational readiness
Can the approved process, access, authority and fallback operate?</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Capacity
Are competent resources and usable time confirmed?</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Sponsorship
Have the required priority, authority and resource decisions been made?</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Capability
Can role holders demonstrate the required work with planned support?</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Residual uncertainty
What remains, and what containment is authorised?</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Decision
Who authorises proceed, conditional proceed, pause or redesign?</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Reopen trigger
What change or failure requires reassessment?</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signed, scope-specific readiness decision with explicit conditions.</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The workbook displays evidence status, not an automatic launch approval. No overall readiness total is calculated and an unassessed gate is not treated as passed.</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supplied framework names Critical population, Operational readiness, Capacity, Sponsorship and Capability. Each gate asks whether a necessary condition is supported by current evidence for the proposed wave. A high clarity score cannot compensate for unavailable authority or an untested critical task. Record any authorised containment and residual uncertainty explicitly. [U04 pp. 67-68, 127-128]</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Define the wave, version and scope to which the decision applies.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Agree evidence and responsible verification for each of the five gates.</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Record Met, Not met or Not assessed; add reasons and source evidence.</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Resolve failures, change scope or document authorised containment before proceeding.</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Name the decision-maker, conditions, review date and events that reopen the gate.</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pp. 67-68, 127-128</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105" t="str">
        <x:v>FIVE READINESS GATES / evidence status, not automatic approval</x:v>
      </x:c>
      <x:c r="B94" s="105"/>
      <x:c r="C94" s="105"/>
      <x:c r="D94" s="105"/>
      <x:c r="E94" s="105"/>
      <x:c r="F94" s="105"/>
      <x:c r="G94" s="105"/>
      <x:c r="H94" s="105"/>
      <x:c r="I94" s="105"/>
      <x:c r="J94" s="105"/>
      <x:c r="K94" s="105"/>
      <x:c r="L94" s="105"/>
    </x:row>
    <x:row r="95" ht="22" customHeight="1">
      <x:c r="A95" s="105"/>
      <x:c r="B95" s="105"/>
      <x:c r="C95" s="105"/>
      <x:c r="D95" s="105"/>
      <x:c r="E95" s="105"/>
      <x:c r="F95" s="105"/>
      <x:c r="G95" s="105"/>
      <x:c r="H95" s="105"/>
      <x:c r="I95" s="105"/>
      <x:c r="J95" s="105"/>
      <x:c r="K95" s="105"/>
      <x:c r="L95" s="105"/>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32" customHeight="1">
      <x:c r="A98" s="99" t="str">
        <x:v>Gate</x:v>
      </x:c>
      <x:c r="B98" s="99" t="str">
        <x:v>Condition / scope</x:v>
      </x:c>
      <x:c r="C98" s="99" t="str">
        <x:v>Evidence and verifier</x:v>
      </x:c>
      <x:c r="D98" s="99" t="str">
        <x:v>Status</x:v>
      </x:c>
      <x:c r="E98" s="99" t="str">
        <x:v>Residual risk / containment</x:v>
      </x:c>
      <x:c r="F98" s="99" t="str">
        <x:v>Owner / review</x:v>
      </x:c>
      <x:c r="G98" s="4"/>
      <x:c r="H98" s="4"/>
      <x:c r="I98" s="4"/>
      <x:c r="J98" s="4"/>
      <x:c r="K98" s="4"/>
      <x:c r="L98" s="4"/>
    </x:row>
    <x:row r="99" ht="38" customHeight="1">
      <x:c r="A99" s="4" t="str">
        <x:v>Critical population</x:v>
      </x:c>
      <x:c r="B99" s="38"/>
      <x:c r="C99" s="38"/>
      <x:c r="D99" s="38"/>
      <x:c r="E99" s="38"/>
      <x:c r="F99" s="38"/>
      <x:c r="G99" s="4"/>
      <x:c r="H99" s="4"/>
      <x:c r="I99" s="4"/>
      <x:c r="J99" s="4"/>
      <x:c r="K99" s="4"/>
      <x:c r="L99" s="4"/>
    </x:row>
    <x:row r="100" ht="38" customHeight="1">
      <x:c r="A100" s="4" t="str">
        <x:v>Operational readiness</x:v>
      </x:c>
      <x:c r="B100" s="38"/>
      <x:c r="C100" s="38"/>
      <x:c r="D100" s="38"/>
      <x:c r="E100" s="38"/>
      <x:c r="F100" s="38"/>
      <x:c r="G100" s="4"/>
      <x:c r="H100" s="4"/>
      <x:c r="I100" s="4"/>
      <x:c r="J100" s="4"/>
      <x:c r="K100" s="4"/>
      <x:c r="L100" s="4"/>
    </x:row>
    <x:row r="101" ht="38" customHeight="1">
      <x:c r="A101" s="4" t="str">
        <x:v>Capacity</x:v>
      </x:c>
      <x:c r="B101" s="38"/>
      <x:c r="C101" s="38"/>
      <x:c r="D101" s="38"/>
      <x:c r="E101" s="38"/>
      <x:c r="F101" s="38"/>
    </x:row>
    <x:row r="102" ht="38" customHeight="1">
      <x:c r="A102" s="4" t="str">
        <x:v>Sponsorship</x:v>
      </x:c>
      <x:c r="B102" s="38"/>
      <x:c r="C102" s="38"/>
      <x:c r="D102" s="38"/>
      <x:c r="E102" s="38"/>
      <x:c r="F102" s="38"/>
    </x:row>
    <x:row r="103" ht="38" customHeight="1">
      <x:c r="A103" s="4" t="str">
        <x:v>Capability</x:v>
      </x:c>
      <x:c r="B103" s="38"/>
      <x:c r="C103" s="38"/>
      <x:c r="D103" s="38"/>
      <x:c r="E103" s="38"/>
      <x:c r="F103" s="38"/>
    </x:row>
    <x:row r="104" ht="38" customHeight="1">
      <x:c r="A104" s="4"/>
      <x:c r="B104" s="4"/>
      <x:c r="C104" s="4"/>
      <x:c r="D104" s="4"/>
      <x:c r="E104" s="4"/>
      <x:c r="F104" s="4"/>
    </x:row>
    <x:row r="105" ht="38" customHeight="1">
      <x:c r="A105" s="4" t="str">
        <x:v>Evidence status</x:v>
      </x:c>
      <x:c r="B105" s="4" t="str">
        <x:f>IF(COUNTA(D99:D103)=0,"Not started",IF(COUNTIF(D99:D103,"Not met")&gt;0,"Unmet gate - resolve or change scope",IF(COUNTIF(D99:D103,"Met")&lt;5,"Assessment incomplete","Evidence recorded - authorised decision still required")))</x:f>
        <x:v>Not started</x:v>
      </x:c>
      <x:c r="C105" s="4"/>
      <x:c r="D105" s="4"/>
      <x:c r="E105" s="4"/>
      <x:c r="F105" s="4"/>
    </x:row>
    <x:row r="106" ht="38" customHeight="1">
      <x:c r="A106" s="4" t="str">
        <x:v>Authorised decision</x:v>
      </x:c>
      <x:c r="B106" s="38"/>
      <x:c r="C106" s="38"/>
      <x:c r="D106" s="38"/>
      <x:c r="E106" s="38"/>
      <x:c r="F106" s="38"/>
    </x:row>
    <x:row r="107" ht="38" customHeight="1">
      <x:c r="A107" s="4" t="str">
        <x:v>Decision-maker / date</x:v>
      </x:c>
      <x:c r="B107" s="38"/>
      <x:c r="C107" s="38"/>
      <x:c r="D107" s="38"/>
      <x:c r="E107" s="38"/>
      <x:c r="F107" s="38"/>
    </x:row>
    <x:row r="108" ht="38" customHeight="1">
      <x:c r="A108" s="4"/>
      <x:c r="B108" s="4"/>
      <x:c r="C108" s="4"/>
      <x:c r="D108" s="4"/>
      <x:c r="E108" s="4"/>
      <x:c r="F108" s="4"/>
    </x:row>
    <x:row r="109" ht="38" customHeight="1">
      <x:c r="A109" s="4"/>
      <x:c r="B109" s="4"/>
      <x:c r="C109" s="4"/>
      <x:c r="D109" s="4"/>
      <x:c r="E109" s="4"/>
      <x:c r="F109" s="4"/>
    </x:row>
    <x:row r="110" ht="38" customHeight="1">
      <x:c r="A110" s="4"/>
      <x:c r="B110" s="4"/>
      <x:c r="C110" s="4"/>
      <x:c r="D110" s="4"/>
      <x:c r="E110" s="4"/>
      <x:c r="F110" s="4"/>
    </x:row>
    <x:row r="111" ht="38" customHeight="1">
      <x:c r="A111" s="4"/>
      <x:c r="B111" s="4"/>
      <x:c r="C111" s="4"/>
      <x:c r="D111" s="4"/>
      <x:c r="E111" s="4"/>
      <x:c r="F111" s="4"/>
    </x:row>
    <x:row r="112" ht="38" customHeight="1">
      <x:c r="A112" s="4"/>
      <x:c r="B112" s="4"/>
      <x:c r="C112" s="4"/>
      <x:c r="D112" s="4"/>
      <x:c r="E112" s="4"/>
      <x:c r="F112" s="4"/>
    </x:row>
    <x:row r="113" ht="38" customHeight="1">
      <x:c r="A113" s="4"/>
      <x:c r="B113" s="4"/>
      <x:c r="C113" s="4"/>
      <x:c r="D113" s="4"/>
      <x:c r="E113" s="4"/>
      <x:c r="F113" s="4"/>
    </x:row>
    <x:row r="114" ht="38" customHeight="1">
      <x:c r="A114" s="4"/>
      <x:c r="B114" s="4"/>
      <x:c r="C114" s="4"/>
      <x:c r="D114" s="4"/>
      <x:c r="E114" s="4"/>
      <x:c r="F114" s="4"/>
    </x:row>
    <x:row r="115" ht="38" customHeight="1">
      <x:c r="A115" s="4"/>
      <x:c r="B115" s="4"/>
      <x:c r="C115" s="4"/>
      <x:c r="D115" s="4"/>
      <x:c r="E115" s="4"/>
      <x:c r="F115" s="4"/>
    </x:row>
    <x:row r="116" ht="38" customHeight="1">
      <x:c r="A116" s="4"/>
      <x:c r="B116" s="4"/>
      <x:c r="C116" s="4"/>
      <x:c r="D116" s="4"/>
      <x:c r="E116" s="4"/>
      <x:c r="F116" s="4"/>
    </x:row>
    <x:row r="117" ht="38" customHeight="1">
      <x:c r="A117" s="4"/>
      <x:c r="B117" s="4"/>
      <x:c r="C117" s="4"/>
      <x:c r="D117" s="4"/>
      <x:c r="E117" s="4"/>
      <x:c r="F117" s="4"/>
    </x:row>
    <x:row r="118" ht="38" customHeight="1">
      <x:c r="A118" s="4"/>
      <x:c r="B118" s="4"/>
      <x:c r="C118" s="4"/>
      <x:c r="D118" s="4"/>
      <x:c r="E118" s="4"/>
      <x:c r="F118" s="4"/>
    </x:row>
    <x:row r="119" ht="38" customHeight="1">
      <x:c r="A119" s="4"/>
      <x:c r="B119" s="4"/>
      <x:c r="C119" s="4"/>
      <x:c r="D119" s="4"/>
      <x:c r="E119" s="4"/>
      <x:c r="F119" s="4"/>
    </x:row>
    <x:row r="120" ht="38" customHeight="1">
      <x:c r="A120" s="4"/>
      <x:c r="B120" s="4"/>
      <x:c r="C120" s="4"/>
      <x:c r="D120" s="4"/>
      <x:c r="E120" s="4"/>
      <x:c r="F120" s="4"/>
    </x:row>
    <x:row r="121" ht="38" customHeight="1">
      <x:c r="A121" s="4"/>
      <x:c r="B121" s="4"/>
      <x:c r="C121" s="4"/>
      <x:c r="D121" s="4"/>
      <x:c r="E121" s="4"/>
      <x:c r="F121" s="4"/>
    </x:row>
    <x:row r="122" ht="38" customHeight="1">
      <x:c r="A122" s="4"/>
      <x:c r="B122" s="4"/>
      <x:c r="C122" s="4"/>
      <x:c r="D122" s="4"/>
      <x:c r="E122" s="4"/>
      <x:c r="F122" s="4"/>
    </x:row>
    <x:row r="123" ht="38" customHeight="1">
      <x:c r="A123" s="4"/>
      <x:c r="B123" s="4"/>
      <x:c r="C123" s="4"/>
      <x:c r="D123" s="4"/>
      <x:c r="E123" s="4"/>
      <x:c r="F123" s="4"/>
    </x:row>
    <x:row r="124" ht="38" customHeight="1">
      <x:c r="A124" s="4"/>
      <x:c r="B124" s="4"/>
      <x:c r="C124" s="4"/>
      <x:c r="D124" s="4"/>
      <x:c r="E124" s="4"/>
      <x:c r="F124" s="4"/>
    </x:row>
    <x:row r="125" ht="38" customHeight="1">
      <x:c r="A125" s="4"/>
      <x:c r="B125" s="4"/>
      <x:c r="C125" s="4"/>
      <x:c r="D125" s="4"/>
      <x:c r="E125" s="4"/>
      <x:c r="F125" s="4"/>
    </x:row>
    <x:row r="126" ht="38" customHeight="1">
      <x:c r="A126" s="4"/>
      <x:c r="B126" s="4"/>
      <x:c r="C126" s="4"/>
      <x:c r="D126" s="4"/>
      <x:c r="E126" s="4"/>
      <x:c r="F126" s="4"/>
    </x:row>
    <x:row r="127" ht="38" customHeight="1">
      <x:c r="A127" s="4"/>
      <x:c r="B127" s="4"/>
      <x:c r="C127" s="4"/>
      <x:c r="D127" s="4"/>
      <x:c r="E127" s="4"/>
      <x:c r="F127" s="4"/>
    </x:row>
    <x:row r="128" ht="38" customHeight="1">
      <x:c r="A128" s="4"/>
      <x:c r="B128" s="4"/>
      <x:c r="C128" s="4"/>
      <x:c r="D128" s="4"/>
      <x:c r="E128" s="4"/>
      <x:c r="F128" s="4"/>
    </x:row>
    <x:row r="129" ht="38" customHeight="1">
      <x:c r="A129" s="4"/>
      <x:c r="B129" s="4"/>
      <x:c r="C129" s="4"/>
      <x:c r="D129" s="4"/>
      <x:c r="E129" s="4"/>
      <x:c r="F129" s="4"/>
    </x:row>
    <x:row r="130" ht="38" customHeight="1">
      <x:c r="A130" s="4"/>
      <x:c r="B130" s="4"/>
      <x:c r="C130" s="4"/>
      <x:c r="D130" s="4"/>
      <x:c r="E130" s="4"/>
      <x:c r="F130" s="4"/>
    </x:row>
    <x:row r="131" ht="38" customHeight="1">
      <x:c r="A131" s="4"/>
      <x:c r="B131" s="4"/>
      <x:c r="C131" s="4"/>
      <x:c r="D131" s="4"/>
      <x:c r="E131" s="4"/>
      <x:c r="F131" s="4"/>
    </x:row>
    <x:row r="132" ht="38" customHeight="1">
      <x:c r="A132" s="4"/>
      <x:c r="B132" s="4"/>
      <x:c r="C132" s="4"/>
      <x:c r="D132" s="4"/>
      <x:c r="E132" s="4"/>
      <x:c r="F132" s="4"/>
    </x:row>
    <x:row r="133" ht="38" customHeight="1">
      <x:c r="A133" s="4"/>
      <x:c r="B133" s="4"/>
      <x:c r="C133" s="4"/>
      <x:c r="D133" s="4"/>
      <x:c r="E133" s="4"/>
      <x:c r="F133" s="4"/>
    </x:row>
    <x:row r="134" ht="38" customHeight="1">
      <x:c r="A134" s="4"/>
      <x:c r="B134" s="4"/>
      <x:c r="C134" s="4"/>
      <x:c r="D134" s="4"/>
      <x:c r="E134" s="4"/>
      <x:c r="F134" s="4"/>
    </x:row>
    <x:row r="135" ht="38" customHeight="1">
      <x:c r="A135" s="4"/>
      <x:c r="B135" s="4"/>
      <x:c r="C135" s="4"/>
      <x:c r="D135" s="4"/>
      <x:c r="E135" s="4"/>
      <x:c r="F135" s="4"/>
    </x:row>
    <x:row r="136" ht="38" customHeight="1">
      <x:c r="A136" s="4"/>
      <x:c r="B136" s="4"/>
      <x:c r="C136" s="4"/>
      <x:c r="D136" s="4"/>
      <x:c r="E136" s="4"/>
      <x:c r="F136" s="4"/>
    </x:row>
    <x:row r="137" ht="38" customHeight="1">
      <x:c r="A137" s="4"/>
      <x:c r="B137" s="4"/>
      <x:c r="C137" s="4"/>
      <x:c r="D137" s="4"/>
      <x:c r="E137" s="4"/>
      <x:c r="F137" s="4"/>
    </x:row>
    <x:row r="138" ht="38" customHeight="1">
      <x:c r="A138" s="4"/>
      <x:c r="B138" s="4"/>
      <x:c r="C138" s="4"/>
      <x:c r="D138" s="4"/>
      <x:c r="E138" s="4"/>
      <x:c r="F138" s="4"/>
    </x:row>
    <x:row r="139" ht="38" customHeight="1">
      <x:c r="A139" s="4"/>
      <x:c r="B139" s="4"/>
      <x:c r="C139" s="4"/>
      <x:c r="D139" s="4"/>
      <x:c r="E139" s="4"/>
      <x:c r="F139" s="4"/>
    </x:row>
    <x:row r="140" ht="38" customHeight="1">
      <x:c r="A140" s="4"/>
      <x:c r="B140" s="4"/>
      <x:c r="C140" s="4"/>
      <x:c r="D140" s="4"/>
      <x:c r="E140" s="4"/>
      <x:c r="F140" s="4"/>
    </x:row>
    <x:row r="141" ht="38" customHeight="1">
      <x:c r="A141" s="4"/>
      <x:c r="B141" s="4"/>
      <x:c r="C141" s="4"/>
      <x:c r="D141" s="4"/>
      <x:c r="E141" s="4"/>
      <x:c r="F141" s="4"/>
    </x:row>
    <x:row r="142" ht="38" customHeight="1">
      <x:c r="A142" s="4"/>
      <x:c r="B142" s="4"/>
      <x:c r="C142" s="4"/>
      <x:c r="D142" s="4"/>
      <x:c r="E142" s="4"/>
      <x:c r="F142" s="4"/>
    </x:row>
    <x:row r="143" ht="38" customHeight="1">
      <x:c r="A143" s="4"/>
      <x:c r="B143" s="4"/>
      <x:c r="C143" s="4"/>
      <x:c r="D143" s="4"/>
      <x:c r="E143" s="4"/>
      <x:c r="F143" s="4"/>
    </x:row>
    <x:row r="144" ht="38" customHeight="1">
      <x:c r="A144" s="4"/>
      <x:c r="B144" s="4"/>
      <x:c r="C144" s="4"/>
      <x:c r="D144" s="4"/>
      <x:c r="E144" s="4"/>
      <x:c r="F144" s="4"/>
    </x:row>
    <x:row r="145" ht="38" customHeight="1">
      <x:c r="A145" s="4"/>
      <x:c r="B145" s="4"/>
      <x:c r="C145" s="4"/>
      <x:c r="D145" s="4"/>
      <x:c r="E145" s="4"/>
      <x:c r="F145" s="4"/>
    </x:row>
    <x:row r="146" ht="38" customHeight="1">
      <x:c r="A146" s="4"/>
      <x:c r="B146" s="4"/>
      <x:c r="C146" s="4"/>
      <x:c r="D146" s="4"/>
      <x:c r="E146" s="4"/>
      <x:c r="F146" s="4"/>
    </x:row>
    <x:row r="147" ht="38" customHeight="1">
      <x:c r="A147" s="4"/>
      <x:c r="B147" s="4"/>
      <x:c r="C147" s="4"/>
      <x:c r="D147" s="4"/>
      <x:c r="E147" s="4"/>
      <x:c r="F147" s="4"/>
    </x:row>
    <x:row r="148" ht="38" customHeight="1">
      <x:c r="A148" s="4"/>
      <x:c r="B148" s="4"/>
      <x:c r="C148" s="4"/>
      <x:c r="D148" s="4"/>
      <x:c r="E148" s="4"/>
      <x:c r="F148" s="4"/>
    </x:row>
    <x:row r="149" ht="38" customHeight="1">
      <x:c r="A149" s="4"/>
      <x:c r="B149" s="4"/>
      <x:c r="C149" s="4"/>
      <x:c r="D149" s="4"/>
      <x:c r="E149" s="4"/>
      <x:c r="F149" s="4"/>
    </x:row>
    <x:row r="150" ht="38" customHeight="1">
      <x:c r="A150" s="4"/>
      <x:c r="B150" s="4"/>
      <x:c r="C150" s="4"/>
      <x:c r="D150" s="4"/>
      <x:c r="E150" s="4"/>
      <x:c r="F150" s="4"/>
    </x:row>
    <x:row r="151" ht="38" customHeight="1">
      <x:c r="A151" s="4"/>
      <x:c r="B151" s="4"/>
      <x:c r="C151" s="4"/>
      <x:c r="D151" s="4"/>
      <x:c r="E151" s="4"/>
      <x:c r="F151" s="4"/>
    </x:row>
    <x:row r="152" ht="38" customHeight="1">
      <x:c r="A152" s="4"/>
      <x:c r="B152" s="4"/>
      <x:c r="C152" s="4"/>
      <x:c r="D152" s="4"/>
      <x:c r="E152" s="4"/>
      <x:c r="F152" s="4"/>
    </x:row>
    <x:row r="153" ht="38" customHeight="1">
      <x:c r="A153" s="4"/>
      <x:c r="B153" s="4"/>
      <x:c r="C153" s="4"/>
      <x:c r="D153" s="4"/>
      <x:c r="E153" s="4"/>
      <x:c r="F153" s="4"/>
    </x:row>
    <x:row r="154" ht="38" customHeight="1">
      <x:c r="A154" s="4"/>
      <x:c r="B154" s="4"/>
      <x:c r="C154" s="4"/>
      <x:c r="D154" s="4"/>
      <x:c r="E154" s="4"/>
      <x:c r="F154" s="4"/>
    </x:row>
    <x:row r="155" ht="38" customHeight="1">
      <x:c r="A155" s="4"/>
      <x:c r="B155" s="4"/>
      <x:c r="C155" s="4"/>
      <x:c r="D155" s="4"/>
      <x:c r="E155" s="4"/>
      <x:c r="F155" s="4"/>
    </x:row>
    <x:row r="156" ht="38" customHeight="1">
      <x:c r="A156" s="4"/>
      <x:c r="B156" s="4"/>
      <x:c r="C156" s="4"/>
      <x:c r="D156" s="4"/>
      <x:c r="E156" s="4"/>
      <x:c r="F156" s="4"/>
    </x:row>
    <x:row r="157" ht="38" customHeight="1">
      <x:c r="A157" s="4"/>
      <x:c r="B157" s="4"/>
      <x:c r="C157" s="4"/>
      <x:c r="D157" s="4"/>
      <x:c r="E157" s="4"/>
      <x:c r="F157" s="4"/>
    </x:row>
    <x:row r="158" ht="38" customHeight="1">
      <x:c r="A158" s="4"/>
      <x:c r="B158" s="4"/>
      <x:c r="C158" s="4"/>
      <x:c r="D158" s="4"/>
      <x:c r="E158" s="4"/>
      <x:c r="F158" s="4"/>
    </x:row>
    <x:row r="159" ht="38" customHeight="1">
      <x:c r="A159" s="4"/>
      <x:c r="B159" s="4"/>
      <x:c r="C159" s="4"/>
      <x:c r="D159" s="4"/>
      <x:c r="E159" s="4"/>
      <x:c r="F159" s="4"/>
    </x:row>
    <x:row r="160" ht="38" customHeight="1">
      <x:c r="A160" s="4"/>
      <x:c r="B160" s="4"/>
      <x:c r="C160" s="4"/>
      <x:c r="D160" s="4"/>
      <x:c r="E160" s="4"/>
      <x:c r="F160" s="4"/>
    </x:row>
    <x:row r="161" ht="38" customHeight="1">
      <x:c r="A161" s="4"/>
      <x:c r="B161" s="4"/>
      <x:c r="C161" s="4"/>
      <x:c r="D161" s="4"/>
      <x:c r="E161" s="4"/>
      <x:c r="F161" s="4"/>
    </x:row>
    <x:row r="162" ht="38" customHeight="1">
      <x:c r="A162" s="4"/>
      <x:c r="B162" s="4"/>
      <x:c r="C162" s="4"/>
      <x:c r="D162" s="4"/>
      <x:c r="E162" s="4"/>
      <x:c r="F162" s="4"/>
    </x:row>
    <x:row r="163" ht="38" customHeight="1">
      <x:c r="A163" s="4"/>
      <x:c r="B163" s="4"/>
      <x:c r="C163" s="4"/>
      <x:c r="D163" s="4"/>
      <x:c r="E163" s="4"/>
      <x:c r="F163" s="4"/>
    </x:row>
    <x:row r="164" ht="38" customHeight="1">
      <x:c r="A164" s="4"/>
      <x:c r="B164" s="4"/>
      <x:c r="C164" s="4"/>
      <x:c r="D164" s="4"/>
      <x:c r="E164" s="4"/>
      <x:c r="F164" s="4"/>
    </x:row>
    <x:row r="165" ht="38" customHeight="1">
      <x:c r="A165" s="4"/>
      <x:c r="B165" s="4"/>
      <x:c r="C165" s="4"/>
      <x:c r="D165" s="4"/>
      <x:c r="E165" s="4"/>
      <x:c r="F165" s="4"/>
    </x:row>
    <x:row r="166" ht="38" customHeight="1">
      <x:c r="A166" s="4"/>
      <x:c r="B166" s="4"/>
      <x:c r="C166" s="4"/>
      <x:c r="D166" s="4"/>
      <x:c r="E166" s="4"/>
      <x:c r="F166" s="4"/>
    </x:row>
    <x:row r="167" ht="38" customHeight="1">
      <x:c r="A167" s="4"/>
      <x:c r="B167" s="4"/>
      <x:c r="C167" s="4"/>
      <x:c r="D167" s="4"/>
      <x:c r="E167" s="4"/>
      <x:c r="F167" s="4"/>
    </x:row>
    <x:row r="168" ht="38" customHeight="1">
      <x:c r="A168" s="4"/>
      <x:c r="B168" s="4"/>
      <x:c r="C168" s="4"/>
      <x:c r="D168" s="4"/>
      <x:c r="E168" s="4"/>
      <x:c r="F168" s="4"/>
    </x:row>
    <x:row r="169" ht="38" customHeight="1">
      <x:c r="A169" s="4"/>
      <x:c r="B169" s="4"/>
      <x:c r="C169" s="4"/>
      <x:c r="D169" s="4"/>
      <x:c r="E169" s="4"/>
      <x:c r="F169" s="4"/>
    </x:row>
    <x:row r="170" ht="38" customHeight="1">
      <x:c r="A170" s="4"/>
      <x:c r="B170" s="4"/>
      <x:c r="C170" s="4"/>
      <x:c r="D170" s="4"/>
      <x:c r="E170" s="4"/>
      <x:c r="F170" s="4"/>
    </x:row>
    <x:row r="171" ht="38" customHeight="1">
      <x:c r="A171" s="4"/>
      <x:c r="B171" s="4"/>
      <x:c r="C171" s="4"/>
      <x:c r="D171" s="4"/>
      <x:c r="E171" s="4"/>
      <x:c r="F171" s="4"/>
    </x:row>
    <x:row r="172" ht="38" customHeight="1">
      <x:c r="A172" s="4"/>
      <x:c r="B172" s="4"/>
      <x:c r="C172" s="4"/>
      <x:c r="D172" s="4"/>
      <x:c r="E172" s="4"/>
      <x:c r="F172" s="4"/>
    </x:row>
    <x:row r="173" ht="38" customHeight="1">
      <x:c r="A173" s="4"/>
      <x:c r="B173" s="4"/>
      <x:c r="C173" s="4"/>
      <x:c r="D173" s="4"/>
      <x:c r="E173" s="4"/>
      <x:c r="F173" s="4"/>
    </x:row>
    <x:row r="174" ht="38" customHeight="1">
      <x:c r="A174" s="4"/>
      <x:c r="B174" s="4"/>
      <x:c r="C174" s="4"/>
      <x:c r="D174" s="4"/>
      <x:c r="E174" s="4"/>
      <x:c r="F174" s="4"/>
    </x:row>
    <x:row r="175" ht="38" customHeight="1">
      <x:c r="A175" s="4"/>
      <x:c r="B175" s="4"/>
      <x:c r="C175" s="4"/>
      <x:c r="D175" s="4"/>
      <x:c r="E175" s="4"/>
      <x:c r="F175" s="4"/>
    </x:row>
    <x:row r="176" ht="38" customHeight="1">
      <x:c r="A176" s="4"/>
      <x:c r="B176" s="4"/>
      <x:c r="C176" s="4"/>
      <x:c r="D176" s="4"/>
      <x:c r="E176" s="4"/>
      <x:c r="F176" s="4"/>
    </x:row>
    <x:row r="177" ht="38" customHeight="1">
      <x:c r="A177" s="4"/>
      <x:c r="B177" s="4"/>
      <x:c r="C177" s="4"/>
      <x:c r="D177" s="4"/>
      <x:c r="E177" s="4"/>
      <x:c r="F177" s="4"/>
    </x:row>
    <x:row r="178" ht="38" customHeight="1">
      <x:c r="A178" s="4"/>
      <x:c r="B178" s="4"/>
      <x:c r="C178" s="4"/>
      <x:c r="D178" s="4"/>
      <x:c r="E178" s="4"/>
      <x:c r="F178" s="4"/>
    </x:row>
    <x:row r="179" ht="38" customHeight="1">
      <x:c r="A179" s="4"/>
      <x:c r="B179" s="4"/>
      <x:c r="C179" s="4"/>
      <x:c r="D179" s="4"/>
      <x:c r="E179" s="4"/>
      <x:c r="F179" s="4"/>
    </x:row>
    <x:row r="180" ht="38" customHeight="1">
      <x:c r="A180" s="4"/>
      <x:c r="B180" s="4"/>
      <x:c r="C180" s="4"/>
      <x:c r="D180" s="4"/>
      <x:c r="E180" s="4"/>
      <x:c r="F180" s="4"/>
    </x:row>
    <x:row r="181" ht="38" customHeight="1">
      <x:c r="A181" s="4"/>
      <x:c r="B181" s="4"/>
      <x:c r="C181" s="4"/>
      <x:c r="D181" s="4"/>
      <x:c r="E181" s="4"/>
      <x:c r="F181" s="4"/>
    </x:row>
    <x:row r="182" ht="38" customHeight="1">
      <x:c r="A182" s="4"/>
      <x:c r="B182" s="4"/>
      <x:c r="C182" s="4"/>
      <x:c r="D182" s="4"/>
      <x:c r="E182" s="4"/>
      <x:c r="F182" s="4"/>
    </x:row>
    <x:row r="183" ht="38" customHeight="1">
      <x:c r="A183" s="4"/>
      <x:c r="B183" s="4"/>
      <x:c r="C183" s="4"/>
      <x:c r="D183" s="4"/>
      <x:c r="E183" s="4"/>
      <x:c r="F183" s="4"/>
    </x:row>
    <x:row r="184" ht="38" customHeight="1">
      <x:c r="A184" s="4"/>
      <x:c r="B184" s="4"/>
      <x:c r="C184" s="4"/>
      <x:c r="D184" s="4"/>
      <x:c r="E184" s="4"/>
      <x:c r="F184" s="4"/>
    </x:row>
    <x:row r="185" ht="38" customHeight="1">
      <x:c r="A185" s="4"/>
      <x:c r="B185" s="4"/>
      <x:c r="C185" s="4"/>
      <x:c r="D185" s="4"/>
      <x:c r="E185" s="4"/>
      <x:c r="F185" s="4"/>
    </x:row>
    <x:row r="186" ht="38" customHeight="1">
      <x:c r="A186" s="4"/>
      <x:c r="B186" s="4"/>
      <x:c r="C186" s="4"/>
      <x:c r="D186" s="4"/>
      <x:c r="E186" s="4"/>
      <x:c r="F186" s="4"/>
    </x:row>
    <x:row r="187" ht="38" customHeight="1">
      <x:c r="A187" s="4"/>
      <x:c r="B187" s="4"/>
      <x:c r="C187" s="4"/>
      <x:c r="D187" s="4"/>
      <x:c r="E187" s="4"/>
      <x:c r="F187" s="4"/>
    </x:row>
    <x:row r="188" ht="38" customHeight="1">
      <x:c r="A188" s="4"/>
      <x:c r="B188" s="4"/>
      <x:c r="C188" s="4"/>
      <x:c r="D188" s="4"/>
      <x:c r="E188" s="4"/>
      <x:c r="F188" s="4"/>
    </x:row>
    <x:row r="189" ht="38" customHeight="1">
      <x:c r="A189" s="4"/>
      <x:c r="B189" s="4"/>
      <x:c r="C189" s="4"/>
      <x:c r="D189" s="4"/>
      <x:c r="E189" s="4"/>
      <x:c r="F189" s="4"/>
    </x:row>
    <x:row r="190" ht="38" customHeight="1">
      <x:c r="A190" s="4"/>
      <x:c r="B190" s="4"/>
      <x:c r="C190" s="4"/>
      <x:c r="D190" s="4"/>
      <x:c r="E190" s="4"/>
      <x:c r="F190" s="4"/>
    </x:row>
    <x:row r="191" ht="38" customHeight="1">
      <x:c r="A191" s="4"/>
      <x:c r="B191" s="4"/>
      <x:c r="C191" s="4"/>
      <x:c r="D191" s="4"/>
      <x:c r="E191" s="4"/>
      <x:c r="F191" s="4"/>
    </x:row>
    <x:row r="192" ht="38" customHeight="1">
      <x:c r="A192" s="4"/>
      <x:c r="B192" s="4"/>
      <x:c r="C192" s="4"/>
      <x:c r="D192" s="4"/>
      <x:c r="E192" s="4"/>
      <x:c r="F192" s="4"/>
    </x:row>
    <x:row r="193" ht="38" customHeight="1">
      <x:c r="A193" s="4"/>
      <x:c r="B193" s="4"/>
      <x:c r="C193" s="4"/>
      <x:c r="D193" s="4"/>
      <x:c r="E193" s="4"/>
      <x:c r="F193" s="4"/>
    </x:row>
    <x:row r="194" ht="38" customHeight="1">
      <x:c r="A194" s="4"/>
      <x:c r="B194" s="4"/>
      <x:c r="C194" s="4"/>
      <x:c r="D194" s="4"/>
      <x:c r="E194" s="4"/>
      <x:c r="F194" s="4"/>
    </x:row>
    <x:row r="195" ht="38" customHeight="1">
      <x:c r="A195" s="4"/>
      <x:c r="B195" s="4"/>
      <x:c r="C195" s="4"/>
      <x:c r="D195" s="4"/>
      <x:c r="E195" s="4"/>
      <x:c r="F195" s="4"/>
    </x:row>
    <x:row r="196" ht="38" customHeight="1">
      <x:c r="A196" s="4"/>
      <x:c r="B196" s="4"/>
      <x:c r="C196" s="4"/>
      <x:c r="D196" s="4"/>
      <x:c r="E196" s="4"/>
      <x:c r="F196" s="4"/>
    </x:row>
    <x:row r="197" ht="38" customHeight="1">
      <x:c r="A197" s="4"/>
      <x:c r="B197" s="4"/>
      <x:c r="C197" s="4"/>
      <x:c r="D197" s="4"/>
      <x:c r="E197" s="4"/>
      <x:c r="F197" s="4"/>
    </x:row>
    <x:row r="198" ht="38" customHeight="1">
      <x:c r="A198" s="4"/>
      <x:c r="B198" s="4"/>
      <x:c r="C198" s="4"/>
      <x:c r="D198" s="4"/>
      <x:c r="E198" s="4"/>
      <x:c r="F198" s="4"/>
    </x:row>
    <x:row r="199" ht="38" customHeight="1">
      <x:c r="A199" s="4"/>
      <x:c r="B199" s="4"/>
      <x:c r="C199" s="4"/>
      <x:c r="D199" s="4"/>
      <x:c r="E199" s="4"/>
      <x:c r="F199"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 ref="A94:L95"/>
  </x:mergeCells>
  <x:dataValidations count="2">
    <x:dataValidation type="list" sqref="D99:D103">
      <x:formula1>"Met,Not met,Not assessed"</x:formula1>
    </x:dataValidation>
    <x:dataValidation type="list" sqref="B106">
      <x:formula1>"Proceed,Conditional proceed,Pause,Redesign,Not decided"</x:formula1>
    </x:dataValidation>
  </x:dataValidations>
  <x:pageMargins left="0.7" right="0.7" top="0.75" bottom="0.75" header="0.3" footer="0.3"/>
</x:worksheet>
</file>

<file path=xl/worksheets/sheet156.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R08 | Readiness feedback and re-assessment workshop</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Turn a mixed evidence profile into shared priorities and a reasoned next decision.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R08</x:v>
      </x:c>
      <x:c r="K5" s="24"/>
      <x:c r="L5" s="24"/>
    </x:row>
    <x:row r="6" ht="22" customHeight="1">
      <x:c r="A6" s="4"/>
      <x:c r="B6" s="4"/>
      <x:c r="C6" s="4"/>
      <x:c r="D6" s="4"/>
      <x:c r="E6" s="4"/>
      <x:c r="F6" s="4"/>
      <x:c r="G6" s="4"/>
      <x:c r="H6" s="4"/>
      <x:c r="I6" s="4"/>
      <x:c r="J6" s="4"/>
      <x:c r="K6" s="4"/>
      <x:c r="L6" s="4"/>
    </x:row>
    <x:row r="7" ht="22" customHeight="1">
      <x:c r="A7" s="30" t="str">
        <x:v>MANUAL GUIDE / 546    FORM / 547</x:v>
      </x:c>
      <x:c r="B7" s="30"/>
      <x:c r="C7" s="30"/>
      <x:c r="D7" s="30"/>
      <x:c r="E7" s="30"/>
      <x:c r="F7" s="30"/>
      <x:c r="G7" s="30" t="str">
        <x:v>LIVE WORKING TOOL</x:v>
      </x:c>
      <x:c r="H7" s="30"/>
      <x:c r="I7" s="30"/>
      <x:c r="J7" s="30"/>
      <x:c r="K7" s="30"/>
      <x:c r="L7" s="30"/>
    </x:row>
    <x:row r="8" ht="22" customHeight="1">
      <x:c r="A8" s="4"/>
      <x:c r="B8" s="4"/>
      <x:c r="C8" s="4"/>
      <x:c r="D8" s="4"/>
      <x:c r="E8" s="4"/>
      <x:c r="F8" s="4"/>
      <x:c r="G8" s="4"/>
      <x:c r="H8" s="4"/>
      <x:c r="I8" s="4"/>
      <x:c r="J8" s="4"/>
      <x:c r="K8" s="4"/>
      <x:c r="L8" s="4"/>
    </x:row>
    <x:row r="9" ht="22" customHeight="1">
      <x:c r="A9" s="36" t="str">
        <x:v>LIVE WORKING RECORD  /  enter project evidence in the pale teal areas</x:v>
      </x:c>
      <x:c r="B9" s="36"/>
      <x:c r="C9" s="36"/>
      <x:c r="D9" s="36"/>
      <x:c r="E9" s="36"/>
      <x:c r="F9" s="36"/>
      <x:c r="G9" s="36"/>
      <x:c r="H9" s="36"/>
      <x:c r="I9" s="36"/>
      <x:c r="J9" s="36"/>
      <x:c r="K9" s="36"/>
      <x:c r="L9" s="36"/>
    </x:row>
    <x:row r="10" ht="22" customHeight="1">
      <x:c r="A10" s="30" t="str">
        <x:v>Project / version</x:v>
      </x:c>
      <x:c r="B10" s="30"/>
      <x:c r="C10" s="30"/>
      <x:c r="D10" s="38"/>
      <x:c r="E10" s="38"/>
      <x:c r="F10" s="38"/>
      <x:c r="G10" s="38"/>
      <x:c r="H10" s="38"/>
      <x:c r="I10" s="38"/>
      <x:c r="J10" s="38"/>
      <x:c r="K10" s="38"/>
      <x:c r="L10" s="38"/>
    </x:row>
    <x:row r="11" ht="22" customHeight="1">
      <x:c r="A11" s="4"/>
      <x:c r="B11" s="4"/>
      <x:c r="C11" s="4"/>
      <x:c r="D11" s="4"/>
      <x:c r="E11" s="4"/>
      <x:c r="F11" s="4"/>
      <x:c r="G11" s="4"/>
      <x:c r="H11" s="4"/>
      <x:c r="I11" s="4"/>
      <x:c r="J11" s="4"/>
      <x:c r="K11" s="4"/>
      <x:c r="L11" s="4"/>
    </x:row>
    <x:row r="12" ht="22" customHeight="1">
      <x:c r="A12" s="30" t="str">
        <x:v>Opening, 10 minutes
Confirm purpose, authority and ground rules.</x:v>
      </x:c>
      <x:c r="B12" s="30"/>
      <x:c r="C12" s="30"/>
      <x:c r="D12" s="38"/>
      <x:c r="E12" s="38"/>
      <x:c r="F12" s="38"/>
      <x:c r="G12" s="38"/>
      <x:c r="H12" s="38"/>
      <x:c r="I12" s="38"/>
      <x:c r="J12" s="38"/>
      <x:c r="K12" s="38"/>
      <x:c r="L12" s="38"/>
    </x:row>
    <x:row r="13" ht="22" customHeight="1">
      <x:c r="A13" s="30"/>
      <x:c r="B13" s="30"/>
      <x:c r="C13" s="30"/>
      <x:c r="D13" s="38"/>
      <x:c r="E13" s="38"/>
      <x:c r="F13" s="38"/>
      <x:c r="G13" s="38"/>
      <x:c r="H13" s="38"/>
      <x:c r="I13" s="38"/>
      <x:c r="J13" s="38"/>
      <x:c r="K13" s="38"/>
      <x:c r="L13" s="38"/>
    </x:row>
    <x:row r="14" ht="22" customHeight="1">
      <x:c r="A14" s="30"/>
      <x:c r="B14" s="30"/>
      <x:c r="C14" s="30"/>
      <x:c r="D14" s="38"/>
      <x:c r="E14" s="38"/>
      <x:c r="F14" s="38"/>
      <x:c r="G14" s="38"/>
      <x:c r="H14" s="38"/>
      <x:c r="I14" s="38"/>
      <x:c r="J14" s="38"/>
      <x:c r="K14" s="38"/>
      <x:c r="L14" s="38"/>
    </x:row>
    <x:row r="15" ht="22" customHeight="1">
      <x:c r="A15" s="4"/>
      <x:c r="B15" s="4"/>
      <x:c r="C15" s="4"/>
      <x:c r="D15" s="4"/>
      <x:c r="E15" s="4"/>
      <x:c r="F15" s="4"/>
      <x:c r="G15" s="4"/>
      <x:c r="H15" s="4"/>
      <x:c r="I15" s="4"/>
      <x:c r="J15" s="4"/>
      <x:c r="K15" s="4"/>
      <x:c r="L15" s="4"/>
    </x:row>
    <x:row r="16" ht="22" customHeight="1">
      <x:c r="A16" s="30" t="str">
        <x:v>Evidence, 20 minutes
Review the four domains and data limitations.</x:v>
      </x:c>
      <x:c r="B16" s="30"/>
      <x:c r="C16" s="30"/>
      <x:c r="D16" s="38"/>
      <x:c r="E16" s="38"/>
      <x:c r="F16" s="38"/>
      <x:c r="G16" s="38"/>
      <x:c r="H16" s="38"/>
      <x:c r="I16" s="38"/>
      <x:c r="J16" s="38"/>
      <x:c r="K16" s="38"/>
      <x:c r="L16" s="38"/>
    </x:row>
    <x:row r="17" ht="22" customHeight="1">
      <x:c r="A17" s="30"/>
      <x:c r="B17" s="30"/>
      <x:c r="C17" s="30"/>
      <x:c r="D17" s="38"/>
      <x:c r="E17" s="38"/>
      <x:c r="F17" s="38"/>
      <x:c r="G17" s="38"/>
      <x:c r="H17" s="38"/>
      <x:c r="I17" s="38"/>
      <x:c r="J17" s="38"/>
      <x:c r="K17" s="38"/>
      <x:c r="L17" s="38"/>
    </x:row>
    <x:row r="18" ht="22" customHeight="1">
      <x:c r="A18" s="30"/>
      <x:c r="B18" s="30"/>
      <x:c r="C18" s="30"/>
      <x:c r="D18" s="38"/>
      <x:c r="E18" s="38"/>
      <x:c r="F18" s="38"/>
      <x:c r="G18" s="38"/>
      <x:c r="H18" s="38"/>
      <x:c r="I18" s="38"/>
      <x:c r="J18" s="38"/>
      <x:c r="K18" s="38"/>
      <x:c r="L18" s="38"/>
    </x:row>
    <x:row r="19" ht="22" customHeight="1">
      <x:c r="A19" s="4"/>
      <x:c r="B19" s="4"/>
      <x:c r="C19" s="4"/>
      <x:c r="D19" s="4"/>
      <x:c r="E19" s="4"/>
      <x:c r="F19" s="4"/>
      <x:c r="G19" s="4"/>
      <x:c r="H19" s="4"/>
      <x:c r="I19" s="4"/>
      <x:c r="J19" s="4"/>
      <x:c r="K19" s="4"/>
      <x:c r="L19" s="4"/>
    </x:row>
    <x:row r="20" ht="22" customHeight="1">
      <x:c r="A20" s="30" t="str">
        <x:v>Challenge, 20 minutes
Invite different explanations and missing perspectives.</x:v>
      </x:c>
      <x:c r="B20" s="30"/>
      <x:c r="C20" s="30"/>
      <x:c r="D20" s="38"/>
      <x:c r="E20" s="38"/>
      <x:c r="F20" s="38"/>
      <x:c r="G20" s="38"/>
      <x:c r="H20" s="38"/>
      <x:c r="I20" s="38"/>
      <x:c r="J20" s="38"/>
      <x:c r="K20" s="38"/>
      <x:c r="L20" s="38"/>
    </x:row>
    <x:row r="21" ht="22" customHeight="1">
      <x:c r="A21" s="30"/>
      <x:c r="B21" s="30"/>
      <x:c r="C21" s="30"/>
      <x:c r="D21" s="38"/>
      <x:c r="E21" s="38"/>
      <x:c r="F21" s="38"/>
      <x:c r="G21" s="38"/>
      <x:c r="H21" s="38"/>
      <x:c r="I21" s="38"/>
      <x:c r="J21" s="38"/>
      <x:c r="K21" s="38"/>
      <x:c r="L21" s="38"/>
    </x:row>
    <x:row r="22" ht="22" customHeight="1">
      <x:c r="A22" s="30"/>
      <x:c r="B22" s="30"/>
      <x:c r="C22" s="30"/>
      <x:c r="D22" s="38"/>
      <x:c r="E22" s="38"/>
      <x:c r="F22" s="38"/>
      <x:c r="G22" s="38"/>
      <x:c r="H22" s="38"/>
      <x:c r="I22" s="38"/>
      <x:c r="J22" s="38"/>
      <x:c r="K22" s="38"/>
      <x:c r="L22" s="38"/>
    </x:row>
    <x:row r="23" ht="22" customHeight="1">
      <x:c r="A23" s="4"/>
      <x:c r="B23" s="4"/>
      <x:c r="C23" s="4"/>
      <x:c r="D23" s="4"/>
      <x:c r="E23" s="4"/>
      <x:c r="F23" s="4"/>
      <x:c r="G23" s="4"/>
      <x:c r="H23" s="4"/>
      <x:c r="I23" s="4"/>
      <x:c r="J23" s="4"/>
      <x:c r="K23" s="4"/>
      <x:c r="L23" s="4"/>
    </x:row>
    <x:row r="24" ht="22" customHeight="1">
      <x:c r="A24" s="30" t="str">
        <x:v>Prioritise, 20 minutes
Choose the few actions that matter to the decision.</x:v>
      </x:c>
      <x:c r="B24" s="30"/>
      <x:c r="C24" s="30"/>
      <x:c r="D24" s="38"/>
      <x:c r="E24" s="38"/>
      <x:c r="F24" s="38"/>
      <x:c r="G24" s="38"/>
      <x:c r="H24" s="38"/>
      <x:c r="I24" s="38"/>
      <x:c r="J24" s="38"/>
      <x:c r="K24" s="38"/>
      <x:c r="L24" s="38"/>
    </x:row>
    <x:row r="25" ht="22" customHeight="1">
      <x:c r="A25" s="30"/>
      <x:c r="B25" s="30"/>
      <x:c r="C25" s="30"/>
      <x:c r="D25" s="38"/>
      <x:c r="E25" s="38"/>
      <x:c r="F25" s="38"/>
      <x:c r="G25" s="38"/>
      <x:c r="H25" s="38"/>
      <x:c r="I25" s="38"/>
      <x:c r="J25" s="38"/>
      <x:c r="K25" s="38"/>
      <x:c r="L25" s="38"/>
    </x:row>
    <x:row r="26" ht="22" customHeight="1">
      <x:c r="A26" s="30"/>
      <x:c r="B26" s="30"/>
      <x:c r="C26" s="30"/>
      <x:c r="D26" s="38"/>
      <x:c r="E26" s="38"/>
      <x:c r="F26" s="38"/>
      <x:c r="G26" s="38"/>
      <x:c r="H26" s="38"/>
      <x:c r="I26" s="38"/>
      <x:c r="J26" s="38"/>
      <x:c r="K26" s="38"/>
      <x:c r="L26" s="38"/>
    </x:row>
    <x:row r="27" ht="22" customHeight="1">
      <x:c r="A27" s="4"/>
      <x:c r="B27" s="4"/>
      <x:c r="C27" s="4"/>
      <x:c r="D27" s="4"/>
      <x:c r="E27" s="4"/>
      <x:c r="F27" s="4"/>
      <x:c r="G27" s="4"/>
      <x:c r="H27" s="4"/>
      <x:c r="I27" s="4"/>
      <x:c r="J27" s="4"/>
      <x:c r="K27" s="4"/>
      <x:c r="L27" s="4"/>
    </x:row>
    <x:row r="28" ht="22" customHeight="1">
      <x:c r="A28" s="30" t="str">
        <x:v>Decide, 10 minutes
Agree scope and gate conditions.</x:v>
      </x:c>
      <x:c r="B28" s="30"/>
      <x:c r="C28" s="30"/>
      <x:c r="D28" s="38"/>
      <x:c r="E28" s="38"/>
      <x:c r="F28" s="38"/>
      <x:c r="G28" s="38"/>
      <x:c r="H28" s="38"/>
      <x:c r="I28" s="38"/>
      <x:c r="J28" s="38"/>
      <x:c r="K28" s="38"/>
      <x:c r="L28" s="38"/>
    </x:row>
    <x:row r="29" ht="22" customHeight="1">
      <x:c r="A29" s="30"/>
      <x:c r="B29" s="30"/>
      <x:c r="C29" s="30"/>
      <x:c r="D29" s="38"/>
      <x:c r="E29" s="38"/>
      <x:c r="F29" s="38"/>
      <x:c r="G29" s="38"/>
      <x:c r="H29" s="38"/>
      <x:c r="I29" s="38"/>
      <x:c r="J29" s="38"/>
      <x:c r="K29" s="38"/>
      <x:c r="L29" s="38"/>
    </x:row>
    <x:row r="30" ht="22" customHeight="1">
      <x:c r="A30" s="30"/>
      <x:c r="B30" s="30"/>
      <x:c r="C30" s="30"/>
      <x:c r="D30" s="38"/>
      <x:c r="E30" s="38"/>
      <x:c r="F30" s="38"/>
      <x:c r="G30" s="38"/>
      <x:c r="H30" s="38"/>
      <x:c r="I30" s="38"/>
      <x:c r="J30" s="38"/>
      <x:c r="K30" s="38"/>
      <x:c r="L30" s="38"/>
    </x:row>
    <x:row r="31" ht="22" customHeight="1">
      <x:c r="A31" s="4"/>
      <x:c r="B31" s="4"/>
      <x:c r="C31" s="4"/>
      <x:c r="D31" s="4"/>
      <x:c r="E31" s="4"/>
      <x:c r="F31" s="4"/>
      <x:c r="G31" s="4"/>
      <x:c r="H31" s="4"/>
      <x:c r="I31" s="4"/>
      <x:c r="J31" s="4"/>
      <x:c r="K31" s="4"/>
      <x:c r="L31" s="4"/>
    </x:row>
    <x:row r="32" ht="22" customHeight="1">
      <x:c r="A32" s="30" t="str">
        <x:v>Commit, 10 minutes
Name owners, dates and closure evidence.</x:v>
      </x:c>
      <x:c r="B32" s="30"/>
      <x:c r="C32" s="30"/>
      <x:c r="D32" s="38"/>
      <x:c r="E32" s="38"/>
      <x:c r="F32" s="38"/>
      <x:c r="G32" s="38"/>
      <x:c r="H32" s="38"/>
      <x:c r="I32" s="38"/>
      <x:c r="J32" s="38"/>
      <x:c r="K32" s="38"/>
      <x:c r="L32" s="38"/>
    </x:row>
    <x:row r="33" ht="22" customHeight="1">
      <x:c r="A33" s="30"/>
      <x:c r="B33" s="30"/>
      <x:c r="C33" s="30"/>
      <x:c r="D33" s="38"/>
      <x:c r="E33" s="38"/>
      <x:c r="F33" s="38"/>
      <x:c r="G33" s="38"/>
      <x:c r="H33" s="38"/>
      <x:c r="I33" s="38"/>
      <x:c r="J33" s="38"/>
      <x:c r="K33" s="38"/>
      <x:c r="L33" s="38"/>
    </x:row>
    <x:row r="34" ht="22" customHeight="1">
      <x:c r="A34" s="30"/>
      <x:c r="B34" s="30"/>
      <x:c r="C34" s="30"/>
      <x:c r="D34" s="38"/>
      <x:c r="E34" s="38"/>
      <x:c r="F34" s="38"/>
      <x:c r="G34" s="38"/>
      <x:c r="H34" s="38"/>
      <x:c r="I34" s="38"/>
      <x:c r="J34" s="38"/>
      <x:c r="K34" s="38"/>
      <x:c r="L34" s="38"/>
    </x:row>
    <x:row r="35" ht="22" customHeight="1">
      <x:c r="A35" s="4"/>
      <x:c r="B35" s="4"/>
      <x:c r="C35" s="4"/>
      <x:c r="D35" s="4"/>
      <x:c r="E35" s="4"/>
      <x:c r="F35" s="4"/>
      <x:c r="G35" s="4"/>
      <x:c r="H35" s="4"/>
      <x:c r="I35" s="4"/>
      <x:c r="J35" s="4"/>
      <x:c r="K35" s="4"/>
      <x:c r="L35" s="4"/>
    </x:row>
    <x:row r="36" ht="22" customHeight="1">
      <x:c r="A36" s="30" t="str">
        <x:v>Re-assessment
Specify what will be measured and compared next.</x:v>
      </x:c>
      <x:c r="B36" s="30"/>
      <x:c r="C36" s="30"/>
      <x:c r="D36" s="38"/>
      <x:c r="E36" s="38"/>
      <x:c r="F36" s="38"/>
      <x:c r="G36" s="38"/>
      <x:c r="H36" s="38"/>
      <x:c r="I36" s="38"/>
      <x:c r="J36" s="38"/>
      <x:c r="K36" s="38"/>
      <x:c r="L36" s="38"/>
    </x:row>
    <x:row r="37" ht="22" customHeight="1">
      <x:c r="A37" s="30"/>
      <x:c r="B37" s="30"/>
      <x:c r="C37" s="30"/>
      <x:c r="D37" s="38"/>
      <x:c r="E37" s="38"/>
      <x:c r="F37" s="38"/>
      <x:c r="G37" s="38"/>
      <x:c r="H37" s="38"/>
      <x:c r="I37" s="38"/>
      <x:c r="J37" s="38"/>
      <x:c r="K37" s="38"/>
      <x:c r="L37" s="38"/>
    </x:row>
    <x:row r="38" ht="22" customHeight="1">
      <x:c r="A38" s="30"/>
      <x:c r="B38" s="30"/>
      <x:c r="C38" s="30"/>
      <x:c r="D38" s="38"/>
      <x:c r="E38" s="38"/>
      <x:c r="F38" s="38"/>
      <x:c r="G38" s="38"/>
      <x:c r="H38" s="38"/>
      <x:c r="I38" s="38"/>
      <x:c r="J38" s="38"/>
      <x:c r="K38" s="38"/>
      <x:c r="L38" s="38"/>
    </x:row>
    <x:row r="39" ht="22" customHeight="1">
      <x:c r="A39" s="4"/>
      <x:c r="B39" s="4"/>
      <x:c r="C39" s="4"/>
      <x:c r="D39" s="4"/>
      <x:c r="E39" s="4"/>
      <x:c r="F39" s="4"/>
      <x:c r="G39" s="4"/>
      <x:c r="H39" s="4"/>
      <x:c r="I39" s="4"/>
      <x:c r="J39" s="4"/>
      <x:c r="K39" s="4"/>
      <x:c r="L39" s="4"/>
    </x:row>
    <x:row r="40" ht="22" customHeight="1">
      <x:c r="A40" s="30" t="str">
        <x:v>Return findings
Explain how participants will hear what changed.</x:v>
      </x:c>
      <x:c r="B40" s="30"/>
      <x:c r="C40" s="30"/>
      <x:c r="D40" s="38"/>
      <x:c r="E40" s="38"/>
      <x:c r="F40" s="38"/>
      <x:c r="G40" s="38"/>
      <x:c r="H40" s="38"/>
      <x:c r="I40" s="38"/>
      <x:c r="J40" s="38"/>
      <x:c r="K40" s="38"/>
      <x:c r="L40" s="38"/>
    </x:row>
    <x:row r="41" ht="22" customHeight="1">
      <x:c r="A41" s="30"/>
      <x:c r="B41" s="30"/>
      <x:c r="C41" s="30"/>
      <x:c r="D41" s="38"/>
      <x:c r="E41" s="38"/>
      <x:c r="F41" s="38"/>
      <x:c r="G41" s="38"/>
      <x:c r="H41" s="38"/>
      <x:c r="I41" s="38"/>
      <x:c r="J41" s="38"/>
      <x:c r="K41" s="38"/>
      <x:c r="L41" s="38"/>
    </x:row>
    <x:row r="42" ht="22" customHeight="1">
      <x:c r="A42" s="30"/>
      <x:c r="B42" s="30"/>
      <x:c r="C42" s="30"/>
      <x:c r="D42" s="38"/>
      <x:c r="E42" s="38"/>
      <x:c r="F42" s="38"/>
      <x:c r="G42" s="38"/>
      <x:c r="H42" s="38"/>
      <x:c r="I42" s="38"/>
      <x:c r="J42" s="38"/>
      <x:c r="K42" s="38"/>
      <x:c r="L42" s="38"/>
    </x:row>
    <x:row r="43" ht="22" customHeight="1">
      <x:c r="A43" s="4"/>
      <x:c r="B43" s="4"/>
      <x:c r="C43" s="4"/>
      <x:c r="D43" s="4"/>
      <x:c r="E43" s="4"/>
      <x:c r="F43" s="4"/>
      <x:c r="G43" s="4"/>
      <x:c r="H43" s="4"/>
      <x:c r="I43" s="4"/>
      <x:c r="J43" s="4"/>
      <x:c r="K43" s="4"/>
      <x:c r="L43" s="4"/>
    </x:row>
    <x:row r="44" ht="22" customHeight="1">
      <x:c r="A44" s="36" t="str">
        <x:v>COMPLETION CHECK / A 90-minute feedback workshop record and a clear re-assessment plan.</x:v>
      </x:c>
      <x:c r="B44" s="36"/>
      <x:c r="C44" s="36"/>
      <x:c r="D44" s="36"/>
      <x:c r="E44" s="36"/>
      <x:c r="F44" s="36"/>
      <x:c r="G44" s="36"/>
      <x:c r="H44" s="36"/>
      <x:c r="I44" s="36"/>
      <x:c r="J44" s="36"/>
      <x:c r="K44" s="36"/>
      <x:c r="L44" s="36"/>
    </x:row>
    <x:row r="45" ht="22" customHeight="1">
      <x:c r="A45" s="36"/>
      <x:c r="B45" s="36"/>
      <x:c r="C45" s="36"/>
      <x:c r="D45" s="36"/>
      <x:c r="E45" s="36"/>
      <x:c r="F45" s="36"/>
      <x:c r="G45" s="36"/>
      <x:c r="H45" s="36"/>
      <x:c r="I45" s="36"/>
      <x:c r="J45" s="36"/>
      <x:c r="K45" s="36"/>
      <x:c r="L45" s="36"/>
    </x:row>
    <x:row r="46" ht="22" customHeight="1">
      <x:c r="A46" s="4"/>
      <x:c r="B46" s="4"/>
      <x:c r="C46" s="4"/>
      <x:c r="D46" s="4"/>
      <x:c r="E46" s="4"/>
      <x:c r="F46" s="4"/>
      <x:c r="G46" s="4"/>
      <x:c r="H46" s="4"/>
      <x:c r="I46" s="4"/>
      <x:c r="J46" s="4"/>
      <x:c r="K46" s="4"/>
      <x:c r="L46" s="4"/>
    </x:row>
    <x:row r="47" ht="22" customHeight="1">
      <x:c r="A47" s="44" t="str">
        <x:v>USE BOUNDARY / An average should never erase a credible critical concern. Keep the decision accountable and avoid presenting the workshop vote as technical or legal assurance.</x:v>
      </x:c>
      <x:c r="B47" s="44"/>
      <x:c r="C47" s="44"/>
      <x:c r="D47" s="44"/>
      <x:c r="E47" s="44"/>
      <x:c r="F47" s="44"/>
      <x:c r="G47" s="44"/>
      <x:c r="H47" s="44"/>
      <x:c r="I47" s="44"/>
      <x:c r="J47" s="44"/>
      <x:c r="K47" s="44"/>
      <x:c r="L47" s="44"/>
    </x:row>
    <x:row r="48" ht="22" customHeight="1">
      <x:c r="A48" s="44"/>
      <x:c r="B48" s="44"/>
      <x:c r="C48" s="44"/>
      <x:c r="D48" s="44"/>
      <x:c r="E48" s="44"/>
      <x:c r="F48" s="44"/>
      <x:c r="G48" s="44"/>
      <x:c r="H48" s="44"/>
      <x:c r="I48" s="44"/>
      <x:c r="J48" s="44"/>
      <x:c r="K48" s="44"/>
      <x:c r="L48" s="44"/>
    </x:row>
    <x:row r="49" ht="22" customHeight="1">
      <x:c r="A49" s="4"/>
      <x:c r="B49" s="4"/>
      <x:c r="C49" s="4"/>
      <x:c r="D49" s="4"/>
      <x:c r="E49" s="4"/>
      <x:c r="F49" s="4"/>
      <x:c r="G49" s="4"/>
      <x:c r="H49" s="4"/>
      <x:c r="I49" s="4"/>
      <x:c r="J49" s="4"/>
      <x:c r="K49" s="4"/>
      <x:c r="L49" s="4"/>
    </x:row>
    <x:row r="50" ht="22" customHeight="1">
      <x:c r="A50" s="50" t="str">
        <x:v>GUIDANCE / read before completing the record</x:v>
      </x:c>
      <x:c r="B50" s="50"/>
      <x:c r="C50" s="50"/>
      <x:c r="D50" s="50"/>
      <x:c r="E50" s="50"/>
      <x:c r="F50" s="50"/>
      <x:c r="G50" s="50"/>
      <x:c r="H50" s="50"/>
      <x:c r="I50" s="50"/>
      <x:c r="J50" s="50"/>
      <x:c r="K50" s="50"/>
      <x:c r="L50" s="50"/>
    </x:row>
    <x:row r="51" ht="22" customHeight="1">
      <x:c r="A51" s="53" t="str">
        <x:v>The feedback meeting should help leaders and affected teams understand the conditions, not defend a preferred launch date. Present survey distributions alongside interviews, work demonstrations and operational records. Give participants room to challenge interpretation, then agree a small set of actions and the evidence needed for reassessment. [U04 pp. 59-70, 129-132]</x:v>
      </x:c>
      <x:c r="B51" s="53"/>
      <x:c r="C51" s="53"/>
      <x:c r="D51" s="53"/>
      <x:c r="E51" s="53"/>
      <x:c r="F51" s="53"/>
      <x:c r="G51" s="53"/>
      <x:c r="H51" s="53"/>
      <x:c r="I51" s="53"/>
      <x:c r="J51" s="53"/>
      <x:c r="K51" s="53"/>
      <x:c r="L51" s="53"/>
    </x:row>
    <x:row r="52" ht="22" customHeight="1">
      <x:c r="A52" s="53"/>
      <x:c r="B52" s="53"/>
      <x:c r="C52" s="53"/>
      <x:c r="D52" s="53"/>
      <x:c r="E52" s="53"/>
      <x:c r="F52" s="53"/>
      <x:c r="G52" s="53"/>
      <x:c r="H52" s="53"/>
      <x:c r="I52" s="53"/>
      <x:c r="J52" s="53"/>
      <x:c r="K52" s="53"/>
      <x:c r="L52" s="53"/>
    </x:row>
    <x:row r="53" ht="22" customHeight="1">
      <x:c r="A53" s="53"/>
      <x:c r="B53" s="53"/>
      <x:c r="C53" s="53"/>
      <x:c r="D53" s="53"/>
      <x:c r="E53" s="53"/>
      <x:c r="F53" s="53"/>
      <x:c r="G53" s="53"/>
      <x:c r="H53" s="53"/>
      <x:c r="I53" s="53"/>
      <x:c r="J53" s="53"/>
      <x:c r="K53" s="53"/>
      <x:c r="L53" s="53"/>
    </x:row>
    <x:row r="54" ht="22" customHeight="1">
      <x:c r="A54" s="53"/>
      <x:c r="B54" s="53"/>
      <x:c r="C54" s="53"/>
      <x:c r="D54" s="53"/>
      <x:c r="E54" s="53"/>
      <x:c r="F54" s="53"/>
      <x:c r="G54" s="53"/>
      <x:c r="H54" s="53"/>
      <x:c r="I54" s="53"/>
      <x:c r="J54" s="53"/>
      <x:c r="K54" s="53"/>
      <x:c r="L54" s="53"/>
    </x:row>
    <x:row r="55" ht="22" customHeight="1">
      <x:c r="A55" s="53"/>
      <x:c r="B55" s="53"/>
      <x:c r="C55" s="53"/>
      <x:c r="D55" s="53"/>
      <x:c r="E55" s="53"/>
      <x:c r="F55" s="53"/>
      <x:c r="G55" s="53"/>
      <x:c r="H55" s="53"/>
      <x:c r="I55" s="53"/>
      <x:c r="J55" s="53"/>
      <x:c r="K55" s="53"/>
      <x:c r="L55" s="53"/>
    </x:row>
    <x:row r="56" ht="22" customHeight="1">
      <x:c r="A56" s="53"/>
      <x:c r="B56" s="53"/>
      <x:c r="C56" s="53"/>
      <x:c r="D56" s="53"/>
      <x:c r="E56" s="53"/>
      <x:c r="F56" s="53"/>
      <x:c r="G56" s="53"/>
      <x:c r="H56" s="53"/>
      <x:c r="I56" s="53"/>
      <x:c r="J56" s="53"/>
      <x:c r="K56" s="53"/>
      <x:c r="L56" s="53"/>
    </x:row>
    <x:row r="57" ht="22" customHeight="1">
      <x:c r="A57" s="4"/>
      <x:c r="B57" s="4"/>
      <x:c r="C57" s="4"/>
      <x:c r="D57" s="4"/>
      <x:c r="E57" s="4"/>
      <x:c r="F57" s="4"/>
      <x:c r="G57" s="4"/>
      <x:c r="H57" s="4"/>
      <x:c r="I57" s="4"/>
      <x:c r="J57" s="4"/>
      <x:c r="K57" s="4"/>
      <x:c r="L57" s="4"/>
    </x:row>
    <x:row r="58" ht="22" customHeight="1">
      <x:c r="A58" s="60" t="str">
        <x:v>01. Circulate a concise evidence pack with source, period, population and limitations.</x:v>
      </x:c>
      <x:c r="B58" s="60"/>
      <x:c r="C58" s="60"/>
      <x:c r="D58" s="60"/>
      <x:c r="E58" s="60"/>
      <x:c r="F58" s="60"/>
      <x:c r="G58" s="60"/>
      <x:c r="H58" s="60"/>
      <x:c r="I58" s="60"/>
      <x:c r="J58" s="60"/>
      <x:c r="K58" s="60"/>
      <x:c r="L58" s="60"/>
    </x:row>
    <x:row r="59" ht="22" customHeight="1">
      <x:c r="A59" s="60"/>
      <x:c r="B59" s="60"/>
      <x:c r="C59" s="60"/>
      <x:c r="D59" s="60"/>
      <x:c r="E59" s="60"/>
      <x:c r="F59" s="60"/>
      <x:c r="G59" s="60"/>
      <x:c r="H59" s="60"/>
      <x:c r="I59" s="60"/>
      <x:c r="J59" s="60"/>
      <x:c r="K59" s="60"/>
      <x:c r="L59" s="60"/>
    </x:row>
    <x:row r="60" ht="22" customHeight="1">
      <x:c r="A60" s="57" t="str">
        <x:v>02. Open by restating the scope and decision; distinguish evidence from recommendation.</x:v>
      </x:c>
      <x:c r="B60" s="57"/>
      <x:c r="C60" s="57"/>
      <x:c r="D60" s="57"/>
      <x:c r="E60" s="57"/>
      <x:c r="F60" s="57"/>
      <x:c r="G60" s="57"/>
      <x:c r="H60" s="57"/>
      <x:c r="I60" s="57"/>
      <x:c r="J60" s="57"/>
      <x:c r="K60" s="57"/>
      <x:c r="L60" s="57"/>
    </x:row>
    <x:row r="61" ht="22" customHeight="1">
      <x:c r="A61" s="57"/>
      <x:c r="B61" s="57"/>
      <x:c r="C61" s="57"/>
      <x:c r="D61" s="57"/>
      <x:c r="E61" s="57"/>
      <x:c r="F61" s="57"/>
      <x:c r="G61" s="57"/>
      <x:c r="H61" s="57"/>
      <x:c r="I61" s="57"/>
      <x:c r="J61" s="57"/>
      <x:c r="K61" s="57"/>
      <x:c r="L61" s="57"/>
    </x:row>
    <x:row r="62" ht="22" customHeight="1">
      <x:c r="A62" s="60" t="str">
        <x:v>03. Review each domain and the five gates, inviting counter-evidence and missing perspectives.</x:v>
      </x:c>
      <x:c r="B62" s="60"/>
      <x:c r="C62" s="60"/>
      <x:c r="D62" s="60"/>
      <x:c r="E62" s="60"/>
      <x:c r="F62" s="60"/>
      <x:c r="G62" s="60"/>
      <x:c r="H62" s="60"/>
      <x:c r="I62" s="60"/>
      <x:c r="J62" s="60"/>
      <x:c r="K62" s="60"/>
      <x:c r="L62" s="60"/>
    </x:row>
    <x:row r="63" ht="22" customHeight="1">
      <x:c r="A63" s="60"/>
      <x:c r="B63" s="60"/>
      <x:c r="C63" s="60"/>
      <x:c r="D63" s="60"/>
      <x:c r="E63" s="60"/>
      <x:c r="F63" s="60"/>
      <x:c r="G63" s="60"/>
      <x:c r="H63" s="60"/>
      <x:c r="I63" s="60"/>
      <x:c r="J63" s="60"/>
      <x:c r="K63" s="60"/>
      <x:c r="L63" s="60"/>
    </x:row>
    <x:row r="64" ht="22" customHeight="1">
      <x:c r="A64" s="57" t="str">
        <x:v>04. Prioritise gaps by consequence and dependency, not by the loudest concern.</x:v>
      </x:c>
      <x:c r="B64" s="57"/>
      <x:c r="C64" s="57"/>
      <x:c r="D64" s="57"/>
      <x:c r="E64" s="57"/>
      <x:c r="F64" s="57"/>
      <x:c r="G64" s="57"/>
      <x:c r="H64" s="57"/>
      <x:c r="I64" s="57"/>
      <x:c r="J64" s="57"/>
      <x:c r="K64" s="57"/>
      <x:c r="L64" s="57"/>
    </x:row>
    <x:row r="65" ht="22" customHeight="1">
      <x:c r="A65" s="57"/>
      <x:c r="B65" s="57"/>
      <x:c r="C65" s="57"/>
      <x:c r="D65" s="57"/>
      <x:c r="E65" s="57"/>
      <x:c r="F65" s="57"/>
      <x:c r="G65" s="57"/>
      <x:c r="H65" s="57"/>
      <x:c r="I65" s="57"/>
      <x:c r="J65" s="57"/>
      <x:c r="K65" s="57"/>
      <x:c r="L65" s="57"/>
    </x:row>
    <x:row r="66" ht="22" customHeight="1">
      <x:c r="A66" s="60" t="str">
        <x:v>05. Record the decision, owners, support and re-assessment trigger; return the outcome to participants.</x:v>
      </x:c>
      <x:c r="B66" s="60"/>
      <x:c r="C66" s="60"/>
      <x:c r="D66" s="60"/>
      <x:c r="E66" s="60"/>
      <x:c r="F66" s="60"/>
      <x:c r="G66" s="60"/>
      <x:c r="H66" s="60"/>
      <x:c r="I66" s="60"/>
      <x:c r="J66" s="60"/>
      <x:c r="K66" s="60"/>
      <x:c r="L66" s="60"/>
    </x:row>
    <x:row r="67" ht="22" customHeight="1">
      <x:c r="A67" s="60"/>
      <x:c r="B67" s="60"/>
      <x:c r="C67" s="60"/>
      <x:c r="D67" s="60"/>
      <x:c r="E67" s="60"/>
      <x:c r="F67" s="60"/>
      <x:c r="G67" s="60"/>
      <x:c r="H67" s="60"/>
      <x:c r="I67" s="60"/>
      <x:c r="J67" s="60"/>
      <x:c r="K67" s="60"/>
      <x:c r="L67" s="60"/>
    </x:row>
    <x:row r="68" ht="22" customHeight="1">
      <x:c r="A68" s="4"/>
      <x:c r="B68" s="4"/>
      <x:c r="C68" s="4"/>
      <x:c r="D68" s="4"/>
      <x:c r="E68" s="4"/>
      <x:c r="F68" s="4"/>
      <x:c r="G68" s="4"/>
      <x:c r="H68" s="4"/>
      <x:c r="I68" s="4"/>
      <x:c r="J68" s="4"/>
      <x:c r="K68" s="4"/>
      <x:c r="L68" s="4"/>
    </x:row>
    <x:row r="69" ht="22" customHeight="1">
      <x:c r="A69" s="44" t="str">
        <x:v>SOURCE / U04 pp. 59-70, 129-132</x:v>
      </x:c>
      <x:c r="B69" s="44"/>
      <x:c r="C69" s="44"/>
      <x:c r="D69" s="44"/>
      <x:c r="E69" s="44"/>
      <x:c r="F69" s="44"/>
      <x:c r="G69" s="44"/>
      <x:c r="H69" s="44"/>
      <x:c r="I69" s="44"/>
      <x:c r="J69" s="44"/>
      <x:c r="K69" s="44"/>
      <x:c r="L69" s="44"/>
    </x:row>
    <x:row r="70" ht="22" customHeight="1">
      <x:c r="A70" s="44"/>
      <x:c r="B70" s="44"/>
      <x:c r="C70" s="44"/>
      <x:c r="D70" s="44"/>
      <x:c r="E70" s="44"/>
      <x:c r="F70" s="44"/>
      <x:c r="G70" s="44"/>
      <x:c r="H70" s="44"/>
      <x:c r="I70" s="44"/>
      <x:c r="J70" s="44"/>
      <x:c r="K70" s="44"/>
      <x:c r="L70" s="4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F7"/>
    <x:mergeCell ref="G7:L7"/>
    <x:mergeCell ref="A9:L9"/>
    <x:mergeCell ref="A10:C10"/>
    <x:mergeCell ref="D10:H10"/>
    <x:mergeCell ref="I10:L10"/>
    <x:mergeCell ref="A12:C14"/>
    <x:mergeCell ref="D12:L14"/>
    <x:mergeCell ref="A16:C18"/>
    <x:mergeCell ref="D16:L18"/>
    <x:mergeCell ref="A20:C22"/>
    <x:mergeCell ref="D20:L22"/>
    <x:mergeCell ref="A24:C26"/>
    <x:mergeCell ref="D24:L26"/>
    <x:mergeCell ref="A28:C30"/>
    <x:mergeCell ref="D28:L30"/>
    <x:mergeCell ref="A32:C34"/>
    <x:mergeCell ref="D32:L34"/>
    <x:mergeCell ref="A36:C38"/>
    <x:mergeCell ref="D36:L38"/>
    <x:mergeCell ref="A40:C42"/>
    <x:mergeCell ref="D40:L42"/>
    <x:mergeCell ref="A44:L45"/>
    <x:mergeCell ref="A47:L48"/>
    <x:mergeCell ref="A50:L50"/>
    <x:mergeCell ref="A51:L56"/>
    <x:mergeCell ref="A58:L59"/>
    <x:mergeCell ref="A60:L61"/>
    <x:mergeCell ref="A62:L63"/>
    <x:mergeCell ref="A64:L65"/>
    <x:mergeCell ref="A66:L67"/>
    <x:mergeCell ref="A69:L70"/>
  </x:mergeCells>
  <x:pageMargins left="0.7" right="0.7" top="0.75" bottom="0.75" header="0.3" footer="0.3"/>
</x:worksheet>
</file>

<file path=xl/worksheets/sheet157.xml><?xml version="1.0" encoding="utf-8"?>
<x:worksheet xmlns:x="http://schemas.openxmlformats.org/spreadsheetml/2006/main">
  <x:sheetViews>
    <x:sheetView showGridLines="0" workbookViewId="0">
      <x:pane xSplit="4" ySplit="9" topLeftCell="E10" activePane="bottomRight" state="frozen"/>
    </x:sheetView>
  </x:sheetViews>
  <x:sheetFormatPr defaultRowHeight="15"/>
  <x:cols>
    <x:col min="1" max="1" width="20" hidden="0" customWidth="1"/>
    <x:col min="2" max="2" width="20" hidden="0" customWidth="1"/>
    <x:col min="3" max="3" width="20" hidden="0" customWidth="1"/>
    <x:col min="4" max="4" width="20"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 min="17" max="17" width="12" hidden="0" customWidth="1"/>
    <x:col min="18" max="18" width="12" hidden="0" customWidth="1"/>
    <x:col min="19" max="19" width="12" hidden="0" customWidth="1"/>
    <x:col min="20" max="20" width="12" hidden="0" customWidth="1"/>
    <x:col min="21" max="21" width="12" hidden="0" customWidth="1"/>
    <x:col min="22" max="22" width="12" hidden="0" customWidth="1"/>
    <x:col min="23" max="23" width="12" hidden="0" customWidth="1"/>
    <x:col min="24" max="24" width="12" hidden="0" customWidth="1"/>
    <x:col min="25" max="25" width="12" hidden="0" customWidth="1"/>
    <x:col min="26" max="26" width="12" hidden="0" customWidth="1"/>
    <x:col min="27" max="27" width="12" hidden="0" customWidth="1"/>
    <x:col min="28" max="28" width="12" hidden="0" customWidth="1"/>
    <x:col min="29" max="29" width="12" hidden="0" customWidth="1"/>
    <x:col min="30" max="30" width="12" hidden="0" customWidth="1"/>
    <x:col min="31" max="31" width="12" hidden="0" customWidth="1"/>
    <x:col min="32" max="32" width="12" hidden="0" customWidth="1"/>
    <x:col min="33" max="33" width="12" hidden="0" customWidth="1"/>
    <x:col min="34" max="34" width="12" hidden="0" customWidth="1"/>
    <x:col min="35" max="35" width="12" hidden="0" customWidth="1"/>
    <x:col min="36" max="36" width="12" hidden="0" customWidth="1"/>
  </x:cols>
  <x:sheetData>
    <x:row r="1" ht="22" customHeight="1">
      <x:c r="A1" s="12" t="str">
        <x:v>HR DELIVERY  |  R05 Data</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Separate data or teaching page. Read the instructions before entry.</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READINESS</x:v>
      </x:c>
      <x:c r="K5" s="24"/>
      <x:c r="L5" s="24"/>
    </x:row>
    <x:row r="6" ht="22" customHeight="1">
      <x:c r="A6" s="4"/>
      <x:c r="B6" s="4"/>
      <x:c r="C6" s="4"/>
      <x:c r="D6" s="4"/>
      <x:c r="E6" s="4"/>
      <x:c r="F6" s="4"/>
      <x:c r="G6" s="4"/>
      <x:c r="H6" s="4"/>
      <x:c r="I6" s="4"/>
      <x:c r="J6" s="4"/>
      <x:c r="K6" s="4"/>
      <x:c r="L6" s="4"/>
    </x:row>
    <x:row r="7" ht="22" customHeight="1">
      <x:c r="A7" s="126" t="str">
        <x:v>LIVE DATA / 100 submitted records maximum. Use de-identified IDs, one comparable wave and population. Enter numeric 1-5, DK, NA or blank. No names or sensitive narratives.</x:v>
      </x:c>
      <x:c r="B7" s="126"/>
      <x:c r="C7" s="126"/>
      <x:c r="D7" s="126"/>
      <x:c r="E7" s="126"/>
      <x:c r="F7" s="126"/>
      <x:c r="G7" s="126"/>
      <x:c r="H7" s="126"/>
      <x:c r="I7" s="126"/>
      <x:c r="J7" s="126"/>
      <x:c r="K7" s="126"/>
      <x:c r="L7" s="126"/>
      <x:c r="M7" s="126"/>
      <x:c r="N7" s="126"/>
      <x:c r="O7" s="126"/>
      <x:c r="P7" s="126"/>
      <x:c r="Q7" s="126"/>
      <x:c r="R7" s="126"/>
      <x:c r="S7" s="126"/>
      <x:c r="T7" s="126"/>
      <x:c r="U7" s="126"/>
      <x:c r="V7" s="126"/>
      <x:c r="W7" s="126"/>
      <x:c r="X7" s="126"/>
      <x:c r="Y7" s="126"/>
      <x:c r="Z7" s="126"/>
      <x:c r="AA7" s="126"/>
      <x:c r="AB7" s="126"/>
    </x:row>
    <x:row r="8" ht="22" customHeight="1">
      <x:c r="A8" s="126"/>
      <x:c r="B8" s="126"/>
      <x:c r="C8" s="126"/>
      <x:c r="D8" s="126"/>
      <x:c r="E8" s="126"/>
      <x:c r="F8" s="126"/>
      <x:c r="G8" s="126"/>
      <x:c r="H8" s="126"/>
      <x:c r="I8" s="126"/>
      <x:c r="J8" s="126"/>
      <x:c r="K8" s="126"/>
      <x:c r="L8" s="126"/>
      <x:c r="M8" s="126"/>
      <x:c r="N8" s="126"/>
      <x:c r="O8" s="126"/>
      <x:c r="P8" s="126"/>
      <x:c r="Q8" s="126"/>
      <x:c r="R8" s="126"/>
      <x:c r="S8" s="126"/>
      <x:c r="T8" s="126"/>
      <x:c r="U8" s="126"/>
      <x:c r="V8" s="126"/>
      <x:c r="W8" s="126"/>
      <x:c r="X8" s="126"/>
      <x:c r="Y8" s="126"/>
      <x:c r="Z8" s="126"/>
      <x:c r="AA8" s="126"/>
      <x:c r="AB8" s="126"/>
    </x:row>
    <x:row r="9" ht="32" customHeight="1">
      <x:c r="A9" s="99" t="str">
        <x:v>Record ID</x:v>
      </x:c>
      <x:c r="B9" s="99" t="str">
        <x:v>Group (optional)</x:v>
      </x:c>
      <x:c r="C9" s="99" t="str">
        <x:v>Wave / version</x:v>
      </x:c>
      <x:c r="D9" s="99" t="str">
        <x:v>Date</x:v>
      </x:c>
      <x:c r="E9" s="99" t="str">
        <x:v>Q01</x:v>
      </x:c>
      <x:c r="F9" s="99" t="str">
        <x:v>Q02</x:v>
      </x:c>
      <x:c r="G9" s="99" t="str">
        <x:v>Q03</x:v>
      </x:c>
      <x:c r="H9" s="99" t="str">
        <x:v>Q04</x:v>
      </x:c>
      <x:c r="I9" s="99" t="str">
        <x:v>Q05</x:v>
      </x:c>
      <x:c r="J9" s="99" t="str">
        <x:v>Q06</x:v>
      </x:c>
      <x:c r="K9" s="99" t="str">
        <x:v>Q07</x:v>
      </x:c>
      <x:c r="L9" s="99" t="str">
        <x:v>Q08</x:v>
      </x:c>
      <x:c r="M9" s="134" t="str">
        <x:v>Q09</x:v>
      </x:c>
      <x:c r="N9" s="134" t="str">
        <x:v>Q10</x:v>
      </x:c>
      <x:c r="O9" s="134" t="str">
        <x:v>Q11</x:v>
      </x:c>
      <x:c r="P9" s="134" t="str">
        <x:v>Q12</x:v>
      </x:c>
      <x:c r="Q9" s="134" t="str">
        <x:v>Q13</x:v>
      </x:c>
      <x:c r="R9" s="134" t="str">
        <x:v>Q14</x:v>
      </x:c>
      <x:c r="S9" s="134" t="str">
        <x:v>Q15</x:v>
      </x:c>
      <x:c r="T9" s="134" t="str">
        <x:v>Q16</x:v>
      </x:c>
      <x:c r="U9" s="134" t="str">
        <x:v>Q17</x:v>
      </x:c>
      <x:c r="V9" s="134" t="str">
        <x:v>Q18</x:v>
      </x:c>
      <x:c r="W9" s="134" t="str">
        <x:v>Q19</x:v>
      </x:c>
      <x:c r="X9" s="134" t="str">
        <x:v>Q20</x:v>
      </x:c>
      <x:c r="Y9" s="134" t="str">
        <x:v>Q21</x:v>
      </x:c>
      <x:c r="Z9" s="134" t="str">
        <x:v>Q22</x:v>
      </x:c>
      <x:c r="AA9" s="134" t="str">
        <x:v>Q23</x:v>
      </x:c>
      <x:c r="AB9" s="134" t="str">
        <x:v>Q24</x:v>
      </x:c>
      <x:c r="AC9" s="134" t="str">
        <x:v>Valid items</x:v>
      </x:c>
      <x:c r="AD9" s="134" t="str">
        <x:v>Invalid entries</x:v>
      </x:c>
      <x:c r="AE9" s="134" t="str">
        <x:v>Clarity mean</x:v>
      </x:c>
      <x:c r="AF9" s="134" t="str">
        <x:v>Commitment mean</x:v>
      </x:c>
      <x:c r="AG9" s="134" t="str">
        <x:v>Capability mean</x:v>
      </x:c>
      <x:c r="AH9" s="134" t="str">
        <x:v>Capacity mean</x:v>
      </x:c>
      <x:c r="AI9" s="134" t="str">
        <x:v>Orphan data</x:v>
      </x:c>
      <x:c r="AJ9" s="134" t="str">
        <x:v>Duplicate ID</x:v>
      </x:c>
    </x:row>
    <x:row r="10" ht="24" customHeight="1">
      <x:c r="A10" s="38"/>
      <x:c r="B10" s="38"/>
      <x:c r="C10" s="38"/>
      <x:c r="D10" s="102"/>
      <x:c r="E10" s="38"/>
      <x:c r="F10" s="38"/>
      <x:c r="G10" s="38"/>
      <x:c r="H10" s="38"/>
      <x:c r="I10" s="38"/>
      <x:c r="J10" s="38"/>
      <x:c r="K10" s="38"/>
      <x:c r="L10" s="38"/>
      <x:c r="M10" s="38"/>
      <x:c r="N10" s="38"/>
      <x:c r="O10" s="38"/>
      <x:c r="P10" s="38"/>
      <x:c r="Q10" s="38"/>
      <x:c r="R10" s="38"/>
      <x:c r="S10" s="38"/>
      <x:c r="T10" s="38"/>
      <x:c r="U10" s="38"/>
      <x:c r="V10" s="38"/>
      <x:c r="W10" s="38"/>
      <x:c r="X10" s="38"/>
      <x:c r="Y10" s="38"/>
      <x:c r="Z10" s="38"/>
      <x:c r="AA10" s="38"/>
      <x:c r="AB10" s="38"/>
      <x:c r="AC10" s="144" t="str">
        <x:f>IF(A10="","",COUNT('R05 Clean'!E10:AB10))</x:f>
      </x:c>
      <x:c r="AD10" s="144" t="str">
        <x:f>IF(A10="","",COUNTA(E10:AB10)-COUNT('R05 Clean'!E10:AB10)-COUNTIF(E10:AB10,"DK")-COUNTIF(E10:AB10,"NA"))</x:f>
      </x:c>
      <x:c r="AE10" s="146" t="str">
        <x:f>IF(A10="","",IF(COUNT('R05 Clean'!E10:J10)=6,SUM('R05 Clean'!E10:J10)/6,""))</x:f>
      </x:c>
      <x:c r="AF10" s="146" t="str">
        <x:f>IF(A10="","",IF(COUNT('R05 Clean'!K10:P10)=6,SUM('R05 Clean'!K10:P10)/6,""))</x:f>
      </x:c>
      <x:c r="AG10" s="146" t="str">
        <x:f>IF(A10="","",IF(COUNT('R05 Clean'!Q10:V10)=6,SUM('R05 Clean'!Q10:V10)/6,""))</x:f>
      </x:c>
      <x:c r="AH10" s="146" t="str">
        <x:f>IF(A10="","",IF(COUNT('R05 Clean'!W10:AB10)=6,SUM('R05 Clean'!W10:AB10)/6,""))</x:f>
      </x:c>
      <x:c r="AI10" s="144" t="n">
        <x:f>IF(AND(A10="",COUNTA(E10:AB10)&gt;0),1,0)</x:f>
        <x:v>0</x:v>
      </x:c>
      <x:c r="AJ10" s="144" t="n">
        <x:f>IF(A10="",0,IF(COUNTIF($A$10:$A$109,A10)&gt;1,1,0))</x:f>
        <x:v>0</x:v>
      </x:c>
    </x:row>
    <x:row r="11" ht="24" customHeight="1">
      <x:c r="A11" s="38"/>
      <x:c r="B11" s="38"/>
      <x:c r="C11" s="38"/>
      <x:c r="D11" s="102"/>
      <x:c r="E11" s="38"/>
      <x:c r="F11" s="38"/>
      <x:c r="G11" s="38"/>
      <x:c r="H11" s="38"/>
      <x:c r="I11" s="38"/>
      <x:c r="J11" s="38"/>
      <x:c r="K11" s="38"/>
      <x:c r="L11" s="38"/>
      <x:c r="M11" s="38"/>
      <x:c r="N11" s="38"/>
      <x:c r="O11" s="38"/>
      <x:c r="P11" s="38"/>
      <x:c r="Q11" s="38"/>
      <x:c r="R11" s="38"/>
      <x:c r="S11" s="38"/>
      <x:c r="T11" s="38"/>
      <x:c r="U11" s="38"/>
      <x:c r="V11" s="38"/>
      <x:c r="W11" s="38"/>
      <x:c r="X11" s="38"/>
      <x:c r="Y11" s="38"/>
      <x:c r="Z11" s="38"/>
      <x:c r="AA11" s="38"/>
      <x:c r="AB11" s="38"/>
      <x:c r="AC11" s="144" t="str">
        <x:f>IF(A11="","",COUNT('R05 Clean'!E11:AB11))</x:f>
      </x:c>
      <x:c r="AD11" s="144" t="str">
        <x:f>IF(A11="","",COUNTA(E11:AB11)-COUNT('R05 Clean'!E11:AB11)-COUNTIF(E11:AB11,"DK")-COUNTIF(E11:AB11,"NA"))</x:f>
      </x:c>
      <x:c r="AE11" s="146" t="str">
        <x:f>IF(A11="","",IF(COUNT('R05 Clean'!E11:J11)=6,SUM('R05 Clean'!E11:J11)/6,""))</x:f>
      </x:c>
      <x:c r="AF11" s="146" t="str">
        <x:f>IF(A11="","",IF(COUNT('R05 Clean'!K11:P11)=6,SUM('R05 Clean'!K11:P11)/6,""))</x:f>
      </x:c>
      <x:c r="AG11" s="146" t="str">
        <x:f>IF(A11="","",IF(COUNT('R05 Clean'!Q11:V11)=6,SUM('R05 Clean'!Q11:V11)/6,""))</x:f>
      </x:c>
      <x:c r="AH11" s="146" t="str">
        <x:f>IF(A11="","",IF(COUNT('R05 Clean'!W11:AB11)=6,SUM('R05 Clean'!W11:AB11)/6,""))</x:f>
      </x:c>
      <x:c r="AI11" s="144" t="n">
        <x:f>IF(AND(A11="",COUNTA(E11:AB11)&gt;0),1,0)</x:f>
        <x:v>0</x:v>
      </x:c>
      <x:c r="AJ11" s="144" t="n">
        <x:f>IF(A11="",0,IF(COUNTIF($A$10:$A$109,A11)&gt;1,1,0))</x:f>
        <x:v>0</x:v>
      </x:c>
    </x:row>
    <x:row r="12" ht="24" customHeight="1">
      <x:c r="A12" s="38"/>
      <x:c r="B12" s="38"/>
      <x:c r="C12" s="38"/>
      <x:c r="D12" s="102"/>
      <x:c r="E12" s="38"/>
      <x:c r="F12" s="38"/>
      <x:c r="G12" s="38"/>
      <x:c r="H12" s="38"/>
      <x:c r="I12" s="38"/>
      <x:c r="J12" s="38"/>
      <x:c r="K12" s="38"/>
      <x:c r="L12" s="38"/>
      <x:c r="M12" s="38"/>
      <x:c r="N12" s="38"/>
      <x:c r="O12" s="38"/>
      <x:c r="P12" s="38"/>
      <x:c r="Q12" s="38"/>
      <x:c r="R12" s="38"/>
      <x:c r="S12" s="38"/>
      <x:c r="T12" s="38"/>
      <x:c r="U12" s="38"/>
      <x:c r="V12" s="38"/>
      <x:c r="W12" s="38"/>
      <x:c r="X12" s="38"/>
      <x:c r="Y12" s="38"/>
      <x:c r="Z12" s="38"/>
      <x:c r="AA12" s="38"/>
      <x:c r="AB12" s="38"/>
      <x:c r="AC12" s="144" t="str">
        <x:f>IF(A12="","",COUNT('R05 Clean'!E12:AB12))</x:f>
      </x:c>
      <x:c r="AD12" s="144" t="str">
        <x:f>IF(A12="","",COUNTA(E12:AB12)-COUNT('R05 Clean'!E12:AB12)-COUNTIF(E12:AB12,"DK")-COUNTIF(E12:AB12,"NA"))</x:f>
      </x:c>
      <x:c r="AE12" s="146" t="str">
        <x:f>IF(A12="","",IF(COUNT('R05 Clean'!E12:J12)=6,SUM('R05 Clean'!E12:J12)/6,""))</x:f>
      </x:c>
      <x:c r="AF12" s="146" t="str">
        <x:f>IF(A12="","",IF(COUNT('R05 Clean'!K12:P12)=6,SUM('R05 Clean'!K12:P12)/6,""))</x:f>
      </x:c>
      <x:c r="AG12" s="146" t="str">
        <x:f>IF(A12="","",IF(COUNT('R05 Clean'!Q12:V12)=6,SUM('R05 Clean'!Q12:V12)/6,""))</x:f>
      </x:c>
      <x:c r="AH12" s="146" t="str">
        <x:f>IF(A12="","",IF(COUNT('R05 Clean'!W12:AB12)=6,SUM('R05 Clean'!W12:AB12)/6,""))</x:f>
      </x:c>
      <x:c r="AI12" s="144" t="n">
        <x:f>IF(AND(A12="",COUNTA(E12:AB12)&gt;0),1,0)</x:f>
        <x:v>0</x:v>
      </x:c>
      <x:c r="AJ12" s="144" t="n">
        <x:f>IF(A12="",0,IF(COUNTIF($A$10:$A$109,A12)&gt;1,1,0))</x:f>
        <x:v>0</x:v>
      </x:c>
    </x:row>
    <x:row r="13" ht="24" customHeight="1">
      <x:c r="A13" s="38"/>
      <x:c r="B13" s="38"/>
      <x:c r="C13" s="38"/>
      <x:c r="D13" s="102"/>
      <x:c r="E13" s="38"/>
      <x:c r="F13" s="38"/>
      <x:c r="G13" s="38"/>
      <x:c r="H13" s="38"/>
      <x:c r="I13" s="38"/>
      <x:c r="J13" s="38"/>
      <x:c r="K13" s="38"/>
      <x:c r="L13" s="38"/>
      <x:c r="M13" s="38"/>
      <x:c r="N13" s="38"/>
      <x:c r="O13" s="38"/>
      <x:c r="P13" s="38"/>
      <x:c r="Q13" s="38"/>
      <x:c r="R13" s="38"/>
      <x:c r="S13" s="38"/>
      <x:c r="T13" s="38"/>
      <x:c r="U13" s="38"/>
      <x:c r="V13" s="38"/>
      <x:c r="W13" s="38"/>
      <x:c r="X13" s="38"/>
      <x:c r="Y13" s="38"/>
      <x:c r="Z13" s="38"/>
      <x:c r="AA13" s="38"/>
      <x:c r="AB13" s="38"/>
      <x:c r="AC13" s="144" t="str">
        <x:f>IF(A13="","",COUNT('R05 Clean'!E13:AB13))</x:f>
      </x:c>
      <x:c r="AD13" s="144" t="str">
        <x:f>IF(A13="","",COUNTA(E13:AB13)-COUNT('R05 Clean'!E13:AB13)-COUNTIF(E13:AB13,"DK")-COUNTIF(E13:AB13,"NA"))</x:f>
      </x:c>
      <x:c r="AE13" s="146" t="str">
        <x:f>IF(A13="","",IF(COUNT('R05 Clean'!E13:J13)=6,SUM('R05 Clean'!E13:J13)/6,""))</x:f>
      </x:c>
      <x:c r="AF13" s="146" t="str">
        <x:f>IF(A13="","",IF(COUNT('R05 Clean'!K13:P13)=6,SUM('R05 Clean'!K13:P13)/6,""))</x:f>
      </x:c>
      <x:c r="AG13" s="146" t="str">
        <x:f>IF(A13="","",IF(COUNT('R05 Clean'!Q13:V13)=6,SUM('R05 Clean'!Q13:V13)/6,""))</x:f>
      </x:c>
      <x:c r="AH13" s="146" t="str">
        <x:f>IF(A13="","",IF(COUNT('R05 Clean'!W13:AB13)=6,SUM('R05 Clean'!W13:AB13)/6,""))</x:f>
      </x:c>
      <x:c r="AI13" s="144" t="n">
        <x:f>IF(AND(A13="",COUNTA(E13:AB13)&gt;0),1,0)</x:f>
        <x:v>0</x:v>
      </x:c>
      <x:c r="AJ13" s="144" t="n">
        <x:f>IF(A13="",0,IF(COUNTIF($A$10:$A$109,A13)&gt;1,1,0))</x:f>
        <x:v>0</x:v>
      </x:c>
    </x:row>
    <x:row r="14" ht="24" customHeight="1">
      <x:c r="A14" s="38"/>
      <x:c r="B14" s="38"/>
      <x:c r="C14" s="38"/>
      <x:c r="D14" s="102"/>
      <x:c r="E14" s="38"/>
      <x:c r="F14" s="38"/>
      <x:c r="G14" s="38"/>
      <x:c r="H14" s="38"/>
      <x:c r="I14" s="38"/>
      <x:c r="J14" s="38"/>
      <x:c r="K14" s="38"/>
      <x:c r="L14" s="38"/>
      <x:c r="M14" s="38"/>
      <x:c r="N14" s="38"/>
      <x:c r="O14" s="38"/>
      <x:c r="P14" s="38"/>
      <x:c r="Q14" s="38"/>
      <x:c r="R14" s="38"/>
      <x:c r="S14" s="38"/>
      <x:c r="T14" s="38"/>
      <x:c r="U14" s="38"/>
      <x:c r="V14" s="38"/>
      <x:c r="W14" s="38"/>
      <x:c r="X14" s="38"/>
      <x:c r="Y14" s="38"/>
      <x:c r="Z14" s="38"/>
      <x:c r="AA14" s="38"/>
      <x:c r="AB14" s="38"/>
      <x:c r="AC14" s="144" t="str">
        <x:f>IF(A14="","",COUNT('R05 Clean'!E14:AB14))</x:f>
      </x:c>
      <x:c r="AD14" s="144" t="str">
        <x:f>IF(A14="","",COUNTA(E14:AB14)-COUNT('R05 Clean'!E14:AB14)-COUNTIF(E14:AB14,"DK")-COUNTIF(E14:AB14,"NA"))</x:f>
      </x:c>
      <x:c r="AE14" s="146" t="str">
        <x:f>IF(A14="","",IF(COUNT('R05 Clean'!E14:J14)=6,SUM('R05 Clean'!E14:J14)/6,""))</x:f>
      </x:c>
      <x:c r="AF14" s="146" t="str">
        <x:f>IF(A14="","",IF(COUNT('R05 Clean'!K14:P14)=6,SUM('R05 Clean'!K14:P14)/6,""))</x:f>
      </x:c>
      <x:c r="AG14" s="146" t="str">
        <x:f>IF(A14="","",IF(COUNT('R05 Clean'!Q14:V14)=6,SUM('R05 Clean'!Q14:V14)/6,""))</x:f>
      </x:c>
      <x:c r="AH14" s="146" t="str">
        <x:f>IF(A14="","",IF(COUNT('R05 Clean'!W14:AB14)=6,SUM('R05 Clean'!W14:AB14)/6,""))</x:f>
      </x:c>
      <x:c r="AI14" s="144" t="n">
        <x:f>IF(AND(A14="",COUNTA(E14:AB14)&gt;0),1,0)</x:f>
        <x:v>0</x:v>
      </x:c>
      <x:c r="AJ14" s="144" t="n">
        <x:f>IF(A14="",0,IF(COUNTIF($A$10:$A$109,A14)&gt;1,1,0))</x:f>
        <x:v>0</x:v>
      </x:c>
    </x:row>
    <x:row r="15" ht="24" customHeight="1">
      <x:c r="A15" s="38"/>
      <x:c r="B15" s="38"/>
      <x:c r="C15" s="38"/>
      <x:c r="D15" s="102"/>
      <x:c r="E15" s="38"/>
      <x:c r="F15" s="38"/>
      <x:c r="G15" s="38"/>
      <x:c r="H15" s="38"/>
      <x:c r="I15" s="38"/>
      <x:c r="J15" s="38"/>
      <x:c r="K15" s="38"/>
      <x:c r="L15" s="38"/>
      <x:c r="M15" s="38"/>
      <x:c r="N15" s="38"/>
      <x:c r="O15" s="38"/>
      <x:c r="P15" s="38"/>
      <x:c r="Q15" s="38"/>
      <x:c r="R15" s="38"/>
      <x:c r="S15" s="38"/>
      <x:c r="T15" s="38"/>
      <x:c r="U15" s="38"/>
      <x:c r="V15" s="38"/>
      <x:c r="W15" s="38"/>
      <x:c r="X15" s="38"/>
      <x:c r="Y15" s="38"/>
      <x:c r="Z15" s="38"/>
      <x:c r="AA15" s="38"/>
      <x:c r="AB15" s="38"/>
      <x:c r="AC15" s="144" t="str">
        <x:f>IF(A15="","",COUNT('R05 Clean'!E15:AB15))</x:f>
      </x:c>
      <x:c r="AD15" s="144" t="str">
        <x:f>IF(A15="","",COUNTA(E15:AB15)-COUNT('R05 Clean'!E15:AB15)-COUNTIF(E15:AB15,"DK")-COUNTIF(E15:AB15,"NA"))</x:f>
      </x:c>
      <x:c r="AE15" s="146" t="str">
        <x:f>IF(A15="","",IF(COUNT('R05 Clean'!E15:J15)=6,SUM('R05 Clean'!E15:J15)/6,""))</x:f>
      </x:c>
      <x:c r="AF15" s="146" t="str">
        <x:f>IF(A15="","",IF(COUNT('R05 Clean'!K15:P15)=6,SUM('R05 Clean'!K15:P15)/6,""))</x:f>
      </x:c>
      <x:c r="AG15" s="146" t="str">
        <x:f>IF(A15="","",IF(COUNT('R05 Clean'!Q15:V15)=6,SUM('R05 Clean'!Q15:V15)/6,""))</x:f>
      </x:c>
      <x:c r="AH15" s="146" t="str">
        <x:f>IF(A15="","",IF(COUNT('R05 Clean'!W15:AB15)=6,SUM('R05 Clean'!W15:AB15)/6,""))</x:f>
      </x:c>
      <x:c r="AI15" s="144" t="n">
        <x:f>IF(AND(A15="",COUNTA(E15:AB15)&gt;0),1,0)</x:f>
        <x:v>0</x:v>
      </x:c>
      <x:c r="AJ15" s="144" t="n">
        <x:f>IF(A15="",0,IF(COUNTIF($A$10:$A$109,A15)&gt;1,1,0))</x:f>
        <x:v>0</x:v>
      </x:c>
    </x:row>
    <x:row r="16" ht="24" customHeight="1">
      <x:c r="A16" s="38"/>
      <x:c r="B16" s="38"/>
      <x:c r="C16" s="38"/>
      <x:c r="D16" s="102"/>
      <x:c r="E16" s="38"/>
      <x:c r="F16" s="38"/>
      <x:c r="G16" s="38"/>
      <x:c r="H16" s="38"/>
      <x:c r="I16" s="38"/>
      <x:c r="J16" s="38"/>
      <x:c r="K16" s="38"/>
      <x:c r="L16" s="38"/>
      <x:c r="M16" s="38"/>
      <x:c r="N16" s="38"/>
      <x:c r="O16" s="38"/>
      <x:c r="P16" s="38"/>
      <x:c r="Q16" s="38"/>
      <x:c r="R16" s="38"/>
      <x:c r="S16" s="38"/>
      <x:c r="T16" s="38"/>
      <x:c r="U16" s="38"/>
      <x:c r="V16" s="38"/>
      <x:c r="W16" s="38"/>
      <x:c r="X16" s="38"/>
      <x:c r="Y16" s="38"/>
      <x:c r="Z16" s="38"/>
      <x:c r="AA16" s="38"/>
      <x:c r="AB16" s="38"/>
      <x:c r="AC16" s="144" t="str">
        <x:f>IF(A16="","",COUNT('R05 Clean'!E16:AB16))</x:f>
      </x:c>
      <x:c r="AD16" s="144" t="str">
        <x:f>IF(A16="","",COUNTA(E16:AB16)-COUNT('R05 Clean'!E16:AB16)-COUNTIF(E16:AB16,"DK")-COUNTIF(E16:AB16,"NA"))</x:f>
      </x:c>
      <x:c r="AE16" s="146" t="str">
        <x:f>IF(A16="","",IF(COUNT('R05 Clean'!E16:J16)=6,SUM('R05 Clean'!E16:J16)/6,""))</x:f>
      </x:c>
      <x:c r="AF16" s="146" t="str">
        <x:f>IF(A16="","",IF(COUNT('R05 Clean'!K16:P16)=6,SUM('R05 Clean'!K16:P16)/6,""))</x:f>
      </x:c>
      <x:c r="AG16" s="146" t="str">
        <x:f>IF(A16="","",IF(COUNT('R05 Clean'!Q16:V16)=6,SUM('R05 Clean'!Q16:V16)/6,""))</x:f>
      </x:c>
      <x:c r="AH16" s="146" t="str">
        <x:f>IF(A16="","",IF(COUNT('R05 Clean'!W16:AB16)=6,SUM('R05 Clean'!W16:AB16)/6,""))</x:f>
      </x:c>
      <x:c r="AI16" s="144" t="n">
        <x:f>IF(AND(A16="",COUNTA(E16:AB16)&gt;0),1,0)</x:f>
        <x:v>0</x:v>
      </x:c>
      <x:c r="AJ16" s="144" t="n">
        <x:f>IF(A16="",0,IF(COUNTIF($A$10:$A$109,A16)&gt;1,1,0))</x:f>
        <x:v>0</x:v>
      </x:c>
    </x:row>
    <x:row r="17" ht="24" customHeight="1">
      <x:c r="A17" s="38"/>
      <x:c r="B17" s="38"/>
      <x:c r="C17" s="38"/>
      <x:c r="D17" s="102"/>
      <x:c r="E17" s="38"/>
      <x:c r="F17" s="38"/>
      <x:c r="G17" s="38"/>
      <x:c r="H17" s="38"/>
      <x:c r="I17" s="38"/>
      <x:c r="J17" s="38"/>
      <x:c r="K17" s="38"/>
      <x:c r="L17" s="38"/>
      <x:c r="M17" s="38"/>
      <x:c r="N17" s="38"/>
      <x:c r="O17" s="38"/>
      <x:c r="P17" s="38"/>
      <x:c r="Q17" s="38"/>
      <x:c r="R17" s="38"/>
      <x:c r="S17" s="38"/>
      <x:c r="T17" s="38"/>
      <x:c r="U17" s="38"/>
      <x:c r="V17" s="38"/>
      <x:c r="W17" s="38"/>
      <x:c r="X17" s="38"/>
      <x:c r="Y17" s="38"/>
      <x:c r="Z17" s="38"/>
      <x:c r="AA17" s="38"/>
      <x:c r="AB17" s="38"/>
      <x:c r="AC17" s="144" t="str">
        <x:f>IF(A17="","",COUNT('R05 Clean'!E17:AB17))</x:f>
      </x:c>
      <x:c r="AD17" s="144" t="str">
        <x:f>IF(A17="","",COUNTA(E17:AB17)-COUNT('R05 Clean'!E17:AB17)-COUNTIF(E17:AB17,"DK")-COUNTIF(E17:AB17,"NA"))</x:f>
      </x:c>
      <x:c r="AE17" s="146" t="str">
        <x:f>IF(A17="","",IF(COUNT('R05 Clean'!E17:J17)=6,SUM('R05 Clean'!E17:J17)/6,""))</x:f>
      </x:c>
      <x:c r="AF17" s="146" t="str">
        <x:f>IF(A17="","",IF(COUNT('R05 Clean'!K17:P17)=6,SUM('R05 Clean'!K17:P17)/6,""))</x:f>
      </x:c>
      <x:c r="AG17" s="146" t="str">
        <x:f>IF(A17="","",IF(COUNT('R05 Clean'!Q17:V17)=6,SUM('R05 Clean'!Q17:V17)/6,""))</x:f>
      </x:c>
      <x:c r="AH17" s="146" t="str">
        <x:f>IF(A17="","",IF(COUNT('R05 Clean'!W17:AB17)=6,SUM('R05 Clean'!W17:AB17)/6,""))</x:f>
      </x:c>
      <x:c r="AI17" s="144" t="n">
        <x:f>IF(AND(A17="",COUNTA(E17:AB17)&gt;0),1,0)</x:f>
        <x:v>0</x:v>
      </x:c>
      <x:c r="AJ17" s="144" t="n">
        <x:f>IF(A17="",0,IF(COUNTIF($A$10:$A$109,A17)&gt;1,1,0))</x:f>
        <x:v>0</x:v>
      </x:c>
    </x:row>
    <x:row r="18" ht="24" customHeight="1">
      <x:c r="A18" s="38"/>
      <x:c r="B18" s="38"/>
      <x:c r="C18" s="38"/>
      <x:c r="D18" s="102"/>
      <x:c r="E18" s="38"/>
      <x:c r="F18" s="38"/>
      <x:c r="G18" s="38"/>
      <x:c r="H18" s="38"/>
      <x:c r="I18" s="38"/>
      <x:c r="J18" s="38"/>
      <x:c r="K18" s="38"/>
      <x:c r="L18" s="38"/>
      <x:c r="M18" s="38"/>
      <x:c r="N18" s="38"/>
      <x:c r="O18" s="38"/>
      <x:c r="P18" s="38"/>
      <x:c r="Q18" s="38"/>
      <x:c r="R18" s="38"/>
      <x:c r="S18" s="38"/>
      <x:c r="T18" s="38"/>
      <x:c r="U18" s="38"/>
      <x:c r="V18" s="38"/>
      <x:c r="W18" s="38"/>
      <x:c r="X18" s="38"/>
      <x:c r="Y18" s="38"/>
      <x:c r="Z18" s="38"/>
      <x:c r="AA18" s="38"/>
      <x:c r="AB18" s="38"/>
      <x:c r="AC18" s="144" t="str">
        <x:f>IF(A18="","",COUNT('R05 Clean'!E18:AB18))</x:f>
      </x:c>
      <x:c r="AD18" s="144" t="str">
        <x:f>IF(A18="","",COUNTA(E18:AB18)-COUNT('R05 Clean'!E18:AB18)-COUNTIF(E18:AB18,"DK")-COUNTIF(E18:AB18,"NA"))</x:f>
      </x:c>
      <x:c r="AE18" s="146" t="str">
        <x:f>IF(A18="","",IF(COUNT('R05 Clean'!E18:J18)=6,SUM('R05 Clean'!E18:J18)/6,""))</x:f>
      </x:c>
      <x:c r="AF18" s="146" t="str">
        <x:f>IF(A18="","",IF(COUNT('R05 Clean'!K18:P18)=6,SUM('R05 Clean'!K18:P18)/6,""))</x:f>
      </x:c>
      <x:c r="AG18" s="146" t="str">
        <x:f>IF(A18="","",IF(COUNT('R05 Clean'!Q18:V18)=6,SUM('R05 Clean'!Q18:V18)/6,""))</x:f>
      </x:c>
      <x:c r="AH18" s="146" t="str">
        <x:f>IF(A18="","",IF(COUNT('R05 Clean'!W18:AB18)=6,SUM('R05 Clean'!W18:AB18)/6,""))</x:f>
      </x:c>
      <x:c r="AI18" s="144" t="n">
        <x:f>IF(AND(A18="",COUNTA(E18:AB18)&gt;0),1,0)</x:f>
        <x:v>0</x:v>
      </x:c>
      <x:c r="AJ18" s="144" t="n">
        <x:f>IF(A18="",0,IF(COUNTIF($A$10:$A$109,A18)&gt;1,1,0))</x:f>
        <x:v>0</x:v>
      </x:c>
    </x:row>
    <x:row r="19" ht="24" customHeight="1">
      <x:c r="A19" s="38"/>
      <x:c r="B19" s="38"/>
      <x:c r="C19" s="38"/>
      <x:c r="D19" s="102"/>
      <x:c r="E19" s="38"/>
      <x:c r="F19" s="38"/>
      <x:c r="G19" s="38"/>
      <x:c r="H19" s="38"/>
      <x:c r="I19" s="38"/>
      <x:c r="J19" s="38"/>
      <x:c r="K19" s="38"/>
      <x:c r="L19" s="38"/>
      <x:c r="M19" s="38"/>
      <x:c r="N19" s="38"/>
      <x:c r="O19" s="38"/>
      <x:c r="P19" s="38"/>
      <x:c r="Q19" s="38"/>
      <x:c r="R19" s="38"/>
      <x:c r="S19" s="38"/>
      <x:c r="T19" s="38"/>
      <x:c r="U19" s="38"/>
      <x:c r="V19" s="38"/>
      <x:c r="W19" s="38"/>
      <x:c r="X19" s="38"/>
      <x:c r="Y19" s="38"/>
      <x:c r="Z19" s="38"/>
      <x:c r="AA19" s="38"/>
      <x:c r="AB19" s="38"/>
      <x:c r="AC19" s="144" t="str">
        <x:f>IF(A19="","",COUNT('R05 Clean'!E19:AB19))</x:f>
      </x:c>
      <x:c r="AD19" s="144" t="str">
        <x:f>IF(A19="","",COUNTA(E19:AB19)-COUNT('R05 Clean'!E19:AB19)-COUNTIF(E19:AB19,"DK")-COUNTIF(E19:AB19,"NA"))</x:f>
      </x:c>
      <x:c r="AE19" s="146" t="str">
        <x:f>IF(A19="","",IF(COUNT('R05 Clean'!E19:J19)=6,SUM('R05 Clean'!E19:J19)/6,""))</x:f>
      </x:c>
      <x:c r="AF19" s="146" t="str">
        <x:f>IF(A19="","",IF(COUNT('R05 Clean'!K19:P19)=6,SUM('R05 Clean'!K19:P19)/6,""))</x:f>
      </x:c>
      <x:c r="AG19" s="146" t="str">
        <x:f>IF(A19="","",IF(COUNT('R05 Clean'!Q19:V19)=6,SUM('R05 Clean'!Q19:V19)/6,""))</x:f>
      </x:c>
      <x:c r="AH19" s="146" t="str">
        <x:f>IF(A19="","",IF(COUNT('R05 Clean'!W19:AB19)=6,SUM('R05 Clean'!W19:AB19)/6,""))</x:f>
      </x:c>
      <x:c r="AI19" s="144" t="n">
        <x:f>IF(AND(A19="",COUNTA(E19:AB19)&gt;0),1,0)</x:f>
        <x:v>0</x:v>
      </x:c>
      <x:c r="AJ19" s="144" t="n">
        <x:f>IF(A19="",0,IF(COUNTIF($A$10:$A$109,A19)&gt;1,1,0))</x:f>
        <x:v>0</x:v>
      </x:c>
    </x:row>
    <x:row r="20" ht="24" customHeight="1">
      <x:c r="A20" s="38"/>
      <x:c r="B20" s="38"/>
      <x:c r="C20" s="38"/>
      <x:c r="D20" s="102"/>
      <x:c r="E20" s="38"/>
      <x:c r="F20" s="38"/>
      <x:c r="G20" s="38"/>
      <x:c r="H20" s="38"/>
      <x:c r="I20" s="38"/>
      <x:c r="J20" s="38"/>
      <x:c r="K20" s="38"/>
      <x:c r="L20" s="38"/>
      <x:c r="M20" s="38"/>
      <x:c r="N20" s="38"/>
      <x:c r="O20" s="38"/>
      <x:c r="P20" s="38"/>
      <x:c r="Q20" s="38"/>
      <x:c r="R20" s="38"/>
      <x:c r="S20" s="38"/>
      <x:c r="T20" s="38"/>
      <x:c r="U20" s="38"/>
      <x:c r="V20" s="38"/>
      <x:c r="W20" s="38"/>
      <x:c r="X20" s="38"/>
      <x:c r="Y20" s="38"/>
      <x:c r="Z20" s="38"/>
      <x:c r="AA20" s="38"/>
      <x:c r="AB20" s="38"/>
      <x:c r="AC20" s="144" t="str">
        <x:f>IF(A20="","",COUNT('R05 Clean'!E20:AB20))</x:f>
      </x:c>
      <x:c r="AD20" s="144" t="str">
        <x:f>IF(A20="","",COUNTA(E20:AB20)-COUNT('R05 Clean'!E20:AB20)-COUNTIF(E20:AB20,"DK")-COUNTIF(E20:AB20,"NA"))</x:f>
      </x:c>
      <x:c r="AE20" s="146" t="str">
        <x:f>IF(A20="","",IF(COUNT('R05 Clean'!E20:J20)=6,SUM('R05 Clean'!E20:J20)/6,""))</x:f>
      </x:c>
      <x:c r="AF20" s="146" t="str">
        <x:f>IF(A20="","",IF(COUNT('R05 Clean'!K20:P20)=6,SUM('R05 Clean'!K20:P20)/6,""))</x:f>
      </x:c>
      <x:c r="AG20" s="146" t="str">
        <x:f>IF(A20="","",IF(COUNT('R05 Clean'!Q20:V20)=6,SUM('R05 Clean'!Q20:V20)/6,""))</x:f>
      </x:c>
      <x:c r="AH20" s="146" t="str">
        <x:f>IF(A20="","",IF(COUNT('R05 Clean'!W20:AB20)=6,SUM('R05 Clean'!W20:AB20)/6,""))</x:f>
      </x:c>
      <x:c r="AI20" s="144" t="n">
        <x:f>IF(AND(A20="",COUNTA(E20:AB20)&gt;0),1,0)</x:f>
        <x:v>0</x:v>
      </x:c>
      <x:c r="AJ20" s="144" t="n">
        <x:f>IF(A20="",0,IF(COUNTIF($A$10:$A$109,A20)&gt;1,1,0))</x:f>
        <x:v>0</x:v>
      </x:c>
    </x:row>
    <x:row r="21" ht="24" customHeight="1">
      <x:c r="A21" s="38"/>
      <x:c r="B21" s="38"/>
      <x:c r="C21" s="38"/>
      <x:c r="D21" s="102"/>
      <x:c r="E21" s="38"/>
      <x:c r="F21" s="38"/>
      <x:c r="G21" s="38"/>
      <x:c r="H21" s="38"/>
      <x:c r="I21" s="38"/>
      <x:c r="J21" s="38"/>
      <x:c r="K21" s="38"/>
      <x:c r="L21" s="38"/>
      <x:c r="M21" s="38"/>
      <x:c r="N21" s="38"/>
      <x:c r="O21" s="38"/>
      <x:c r="P21" s="38"/>
      <x:c r="Q21" s="38"/>
      <x:c r="R21" s="38"/>
      <x:c r="S21" s="38"/>
      <x:c r="T21" s="38"/>
      <x:c r="U21" s="38"/>
      <x:c r="V21" s="38"/>
      <x:c r="W21" s="38"/>
      <x:c r="X21" s="38"/>
      <x:c r="Y21" s="38"/>
      <x:c r="Z21" s="38"/>
      <x:c r="AA21" s="38"/>
      <x:c r="AB21" s="38"/>
      <x:c r="AC21" s="144" t="str">
        <x:f>IF(A21="","",COUNT('R05 Clean'!E21:AB21))</x:f>
      </x:c>
      <x:c r="AD21" s="144" t="str">
        <x:f>IF(A21="","",COUNTA(E21:AB21)-COUNT('R05 Clean'!E21:AB21)-COUNTIF(E21:AB21,"DK")-COUNTIF(E21:AB21,"NA"))</x:f>
      </x:c>
      <x:c r="AE21" s="146" t="str">
        <x:f>IF(A21="","",IF(COUNT('R05 Clean'!E21:J21)=6,SUM('R05 Clean'!E21:J21)/6,""))</x:f>
      </x:c>
      <x:c r="AF21" s="146" t="str">
        <x:f>IF(A21="","",IF(COUNT('R05 Clean'!K21:P21)=6,SUM('R05 Clean'!K21:P21)/6,""))</x:f>
      </x:c>
      <x:c r="AG21" s="146" t="str">
        <x:f>IF(A21="","",IF(COUNT('R05 Clean'!Q21:V21)=6,SUM('R05 Clean'!Q21:V21)/6,""))</x:f>
      </x:c>
      <x:c r="AH21" s="146" t="str">
        <x:f>IF(A21="","",IF(COUNT('R05 Clean'!W21:AB21)=6,SUM('R05 Clean'!W21:AB21)/6,""))</x:f>
      </x:c>
      <x:c r="AI21" s="144" t="n">
        <x:f>IF(AND(A21="",COUNTA(E21:AB21)&gt;0),1,0)</x:f>
        <x:v>0</x:v>
      </x:c>
      <x:c r="AJ21" s="144" t="n">
        <x:f>IF(A21="",0,IF(COUNTIF($A$10:$A$109,A21)&gt;1,1,0))</x:f>
        <x:v>0</x:v>
      </x:c>
    </x:row>
    <x:row r="22" ht="24" customHeight="1">
      <x:c r="A22" s="38"/>
      <x:c r="B22" s="38"/>
      <x:c r="C22" s="38"/>
      <x:c r="D22" s="102"/>
      <x:c r="E22" s="38"/>
      <x:c r="F22" s="38"/>
      <x:c r="G22" s="38"/>
      <x:c r="H22" s="38"/>
      <x:c r="I22" s="38"/>
      <x:c r="J22" s="38"/>
      <x:c r="K22" s="38"/>
      <x:c r="L22" s="38"/>
      <x:c r="M22" s="38"/>
      <x:c r="N22" s="38"/>
      <x:c r="O22" s="38"/>
      <x:c r="P22" s="38"/>
      <x:c r="Q22" s="38"/>
      <x:c r="R22" s="38"/>
      <x:c r="S22" s="38"/>
      <x:c r="T22" s="38"/>
      <x:c r="U22" s="38"/>
      <x:c r="V22" s="38"/>
      <x:c r="W22" s="38"/>
      <x:c r="X22" s="38"/>
      <x:c r="Y22" s="38"/>
      <x:c r="Z22" s="38"/>
      <x:c r="AA22" s="38"/>
      <x:c r="AB22" s="38"/>
      <x:c r="AC22" s="144" t="str">
        <x:f>IF(A22="","",COUNT('R05 Clean'!E22:AB22))</x:f>
      </x:c>
      <x:c r="AD22" s="144" t="str">
        <x:f>IF(A22="","",COUNTA(E22:AB22)-COUNT('R05 Clean'!E22:AB22)-COUNTIF(E22:AB22,"DK")-COUNTIF(E22:AB22,"NA"))</x:f>
      </x:c>
      <x:c r="AE22" s="146" t="str">
        <x:f>IF(A22="","",IF(COUNT('R05 Clean'!E22:J22)=6,SUM('R05 Clean'!E22:J22)/6,""))</x:f>
      </x:c>
      <x:c r="AF22" s="146" t="str">
        <x:f>IF(A22="","",IF(COUNT('R05 Clean'!K22:P22)=6,SUM('R05 Clean'!K22:P22)/6,""))</x:f>
      </x:c>
      <x:c r="AG22" s="146" t="str">
        <x:f>IF(A22="","",IF(COUNT('R05 Clean'!Q22:V22)=6,SUM('R05 Clean'!Q22:V22)/6,""))</x:f>
      </x:c>
      <x:c r="AH22" s="146" t="str">
        <x:f>IF(A22="","",IF(COUNT('R05 Clean'!W22:AB22)=6,SUM('R05 Clean'!W22:AB22)/6,""))</x:f>
      </x:c>
      <x:c r="AI22" s="144" t="n">
        <x:f>IF(AND(A22="",COUNTA(E22:AB22)&gt;0),1,0)</x:f>
        <x:v>0</x:v>
      </x:c>
      <x:c r="AJ22" s="144" t="n">
        <x:f>IF(A22="",0,IF(COUNTIF($A$10:$A$109,A22)&gt;1,1,0))</x:f>
        <x:v>0</x:v>
      </x:c>
    </x:row>
    <x:row r="23" ht="24" customHeight="1">
      <x:c r="A23" s="38"/>
      <x:c r="B23" s="38"/>
      <x:c r="C23" s="38"/>
      <x:c r="D23" s="102"/>
      <x:c r="E23" s="38"/>
      <x:c r="F23" s="38"/>
      <x:c r="G23" s="38"/>
      <x:c r="H23" s="38"/>
      <x:c r="I23" s="38"/>
      <x:c r="J23" s="38"/>
      <x:c r="K23" s="38"/>
      <x:c r="L23" s="38"/>
      <x:c r="M23" s="38"/>
      <x:c r="N23" s="38"/>
      <x:c r="O23" s="38"/>
      <x:c r="P23" s="38"/>
      <x:c r="Q23" s="38"/>
      <x:c r="R23" s="38"/>
      <x:c r="S23" s="38"/>
      <x:c r="T23" s="38"/>
      <x:c r="U23" s="38"/>
      <x:c r="V23" s="38"/>
      <x:c r="W23" s="38"/>
      <x:c r="X23" s="38"/>
      <x:c r="Y23" s="38"/>
      <x:c r="Z23" s="38"/>
      <x:c r="AA23" s="38"/>
      <x:c r="AB23" s="38"/>
      <x:c r="AC23" s="144" t="str">
        <x:f>IF(A23="","",COUNT('R05 Clean'!E23:AB23))</x:f>
      </x:c>
      <x:c r="AD23" s="144" t="str">
        <x:f>IF(A23="","",COUNTA(E23:AB23)-COUNT('R05 Clean'!E23:AB23)-COUNTIF(E23:AB23,"DK")-COUNTIF(E23:AB23,"NA"))</x:f>
      </x:c>
      <x:c r="AE23" s="146" t="str">
        <x:f>IF(A23="","",IF(COUNT('R05 Clean'!E23:J23)=6,SUM('R05 Clean'!E23:J23)/6,""))</x:f>
      </x:c>
      <x:c r="AF23" s="146" t="str">
        <x:f>IF(A23="","",IF(COUNT('R05 Clean'!K23:P23)=6,SUM('R05 Clean'!K23:P23)/6,""))</x:f>
      </x:c>
      <x:c r="AG23" s="146" t="str">
        <x:f>IF(A23="","",IF(COUNT('R05 Clean'!Q23:V23)=6,SUM('R05 Clean'!Q23:V23)/6,""))</x:f>
      </x:c>
      <x:c r="AH23" s="146" t="str">
        <x:f>IF(A23="","",IF(COUNT('R05 Clean'!W23:AB23)=6,SUM('R05 Clean'!W23:AB23)/6,""))</x:f>
      </x:c>
      <x:c r="AI23" s="144" t="n">
        <x:f>IF(AND(A23="",COUNTA(E23:AB23)&gt;0),1,0)</x:f>
        <x:v>0</x:v>
      </x:c>
      <x:c r="AJ23" s="144" t="n">
        <x:f>IF(A23="",0,IF(COUNTIF($A$10:$A$109,A23)&gt;1,1,0))</x:f>
        <x:v>0</x:v>
      </x:c>
    </x:row>
    <x:row r="24" ht="24" customHeight="1">
      <x:c r="A24" s="38"/>
      <x:c r="B24" s="38"/>
      <x:c r="C24" s="38"/>
      <x:c r="D24" s="102"/>
      <x:c r="E24" s="38"/>
      <x:c r="F24" s="38"/>
      <x:c r="G24" s="38"/>
      <x:c r="H24" s="38"/>
      <x:c r="I24" s="38"/>
      <x:c r="J24" s="38"/>
      <x:c r="K24" s="38"/>
      <x:c r="L24" s="38"/>
      <x:c r="M24" s="38"/>
      <x:c r="N24" s="38"/>
      <x:c r="O24" s="38"/>
      <x:c r="P24" s="38"/>
      <x:c r="Q24" s="38"/>
      <x:c r="R24" s="38"/>
      <x:c r="S24" s="38"/>
      <x:c r="T24" s="38"/>
      <x:c r="U24" s="38"/>
      <x:c r="V24" s="38"/>
      <x:c r="W24" s="38"/>
      <x:c r="X24" s="38"/>
      <x:c r="Y24" s="38"/>
      <x:c r="Z24" s="38"/>
      <x:c r="AA24" s="38"/>
      <x:c r="AB24" s="38"/>
      <x:c r="AC24" s="144" t="str">
        <x:f>IF(A24="","",COUNT('R05 Clean'!E24:AB24))</x:f>
      </x:c>
      <x:c r="AD24" s="144" t="str">
        <x:f>IF(A24="","",COUNTA(E24:AB24)-COUNT('R05 Clean'!E24:AB24)-COUNTIF(E24:AB24,"DK")-COUNTIF(E24:AB24,"NA"))</x:f>
      </x:c>
      <x:c r="AE24" s="146" t="str">
        <x:f>IF(A24="","",IF(COUNT('R05 Clean'!E24:J24)=6,SUM('R05 Clean'!E24:J24)/6,""))</x:f>
      </x:c>
      <x:c r="AF24" s="146" t="str">
        <x:f>IF(A24="","",IF(COUNT('R05 Clean'!K24:P24)=6,SUM('R05 Clean'!K24:P24)/6,""))</x:f>
      </x:c>
      <x:c r="AG24" s="146" t="str">
        <x:f>IF(A24="","",IF(COUNT('R05 Clean'!Q24:V24)=6,SUM('R05 Clean'!Q24:V24)/6,""))</x:f>
      </x:c>
      <x:c r="AH24" s="146" t="str">
        <x:f>IF(A24="","",IF(COUNT('R05 Clean'!W24:AB24)=6,SUM('R05 Clean'!W24:AB24)/6,""))</x:f>
      </x:c>
      <x:c r="AI24" s="144" t="n">
        <x:f>IF(AND(A24="",COUNTA(E24:AB24)&gt;0),1,0)</x:f>
        <x:v>0</x:v>
      </x:c>
      <x:c r="AJ24" s="144" t="n">
        <x:f>IF(A24="",0,IF(COUNTIF($A$10:$A$109,A24)&gt;1,1,0))</x:f>
        <x:v>0</x:v>
      </x:c>
    </x:row>
    <x:row r="25" ht="24" customHeight="1">
      <x:c r="A25" s="38"/>
      <x:c r="B25" s="38"/>
      <x:c r="C25" s="38"/>
      <x:c r="D25" s="102"/>
      <x:c r="E25" s="38"/>
      <x:c r="F25" s="38"/>
      <x:c r="G25" s="38"/>
      <x:c r="H25" s="38"/>
      <x:c r="I25" s="38"/>
      <x:c r="J25" s="38"/>
      <x:c r="K25" s="38"/>
      <x:c r="L25" s="38"/>
      <x:c r="M25" s="38"/>
      <x:c r="N25" s="38"/>
      <x:c r="O25" s="38"/>
      <x:c r="P25" s="38"/>
      <x:c r="Q25" s="38"/>
      <x:c r="R25" s="38"/>
      <x:c r="S25" s="38"/>
      <x:c r="T25" s="38"/>
      <x:c r="U25" s="38"/>
      <x:c r="V25" s="38"/>
      <x:c r="W25" s="38"/>
      <x:c r="X25" s="38"/>
      <x:c r="Y25" s="38"/>
      <x:c r="Z25" s="38"/>
      <x:c r="AA25" s="38"/>
      <x:c r="AB25" s="38"/>
      <x:c r="AC25" s="144" t="str">
        <x:f>IF(A25="","",COUNT('R05 Clean'!E25:AB25))</x:f>
      </x:c>
      <x:c r="AD25" s="144" t="str">
        <x:f>IF(A25="","",COUNTA(E25:AB25)-COUNT('R05 Clean'!E25:AB25)-COUNTIF(E25:AB25,"DK")-COUNTIF(E25:AB25,"NA"))</x:f>
      </x:c>
      <x:c r="AE25" s="146" t="str">
        <x:f>IF(A25="","",IF(COUNT('R05 Clean'!E25:J25)=6,SUM('R05 Clean'!E25:J25)/6,""))</x:f>
      </x:c>
      <x:c r="AF25" s="146" t="str">
        <x:f>IF(A25="","",IF(COUNT('R05 Clean'!K25:P25)=6,SUM('R05 Clean'!K25:P25)/6,""))</x:f>
      </x:c>
      <x:c r="AG25" s="146" t="str">
        <x:f>IF(A25="","",IF(COUNT('R05 Clean'!Q25:V25)=6,SUM('R05 Clean'!Q25:V25)/6,""))</x:f>
      </x:c>
      <x:c r="AH25" s="146" t="str">
        <x:f>IF(A25="","",IF(COUNT('R05 Clean'!W25:AB25)=6,SUM('R05 Clean'!W25:AB25)/6,""))</x:f>
      </x:c>
      <x:c r="AI25" s="144" t="n">
        <x:f>IF(AND(A25="",COUNTA(E25:AB25)&gt;0),1,0)</x:f>
        <x:v>0</x:v>
      </x:c>
      <x:c r="AJ25" s="144" t="n">
        <x:f>IF(A25="",0,IF(COUNTIF($A$10:$A$109,A25)&gt;1,1,0))</x:f>
        <x:v>0</x:v>
      </x:c>
    </x:row>
    <x:row r="26" ht="24" customHeight="1">
      <x:c r="A26" s="38"/>
      <x:c r="B26" s="38"/>
      <x:c r="C26" s="38"/>
      <x:c r="D26" s="102"/>
      <x:c r="E26" s="38"/>
      <x:c r="F26" s="38"/>
      <x:c r="G26" s="38"/>
      <x:c r="H26" s="38"/>
      <x:c r="I26" s="38"/>
      <x:c r="J26" s="38"/>
      <x:c r="K26" s="38"/>
      <x:c r="L26" s="38"/>
      <x:c r="M26" s="38"/>
      <x:c r="N26" s="38"/>
      <x:c r="O26" s="38"/>
      <x:c r="P26" s="38"/>
      <x:c r="Q26" s="38"/>
      <x:c r="R26" s="38"/>
      <x:c r="S26" s="38"/>
      <x:c r="T26" s="38"/>
      <x:c r="U26" s="38"/>
      <x:c r="V26" s="38"/>
      <x:c r="W26" s="38"/>
      <x:c r="X26" s="38"/>
      <x:c r="Y26" s="38"/>
      <x:c r="Z26" s="38"/>
      <x:c r="AA26" s="38"/>
      <x:c r="AB26" s="38"/>
      <x:c r="AC26" s="144" t="str">
        <x:f>IF(A26="","",COUNT('R05 Clean'!E26:AB26))</x:f>
      </x:c>
      <x:c r="AD26" s="144" t="str">
        <x:f>IF(A26="","",COUNTA(E26:AB26)-COUNT('R05 Clean'!E26:AB26)-COUNTIF(E26:AB26,"DK")-COUNTIF(E26:AB26,"NA"))</x:f>
      </x:c>
      <x:c r="AE26" s="146" t="str">
        <x:f>IF(A26="","",IF(COUNT('R05 Clean'!E26:J26)=6,SUM('R05 Clean'!E26:J26)/6,""))</x:f>
      </x:c>
      <x:c r="AF26" s="146" t="str">
        <x:f>IF(A26="","",IF(COUNT('R05 Clean'!K26:P26)=6,SUM('R05 Clean'!K26:P26)/6,""))</x:f>
      </x:c>
      <x:c r="AG26" s="146" t="str">
        <x:f>IF(A26="","",IF(COUNT('R05 Clean'!Q26:V26)=6,SUM('R05 Clean'!Q26:V26)/6,""))</x:f>
      </x:c>
      <x:c r="AH26" s="146" t="str">
        <x:f>IF(A26="","",IF(COUNT('R05 Clean'!W26:AB26)=6,SUM('R05 Clean'!W26:AB26)/6,""))</x:f>
      </x:c>
      <x:c r="AI26" s="144" t="n">
        <x:f>IF(AND(A26="",COUNTA(E26:AB26)&gt;0),1,0)</x:f>
        <x:v>0</x:v>
      </x:c>
      <x:c r="AJ26" s="144" t="n">
        <x:f>IF(A26="",0,IF(COUNTIF($A$10:$A$109,A26)&gt;1,1,0))</x:f>
        <x:v>0</x:v>
      </x:c>
    </x:row>
    <x:row r="27" ht="24" customHeight="1">
      <x:c r="A27" s="38"/>
      <x:c r="B27" s="38"/>
      <x:c r="C27" s="38"/>
      <x:c r="D27" s="102"/>
      <x:c r="E27" s="38"/>
      <x:c r="F27" s="38"/>
      <x:c r="G27" s="38"/>
      <x:c r="H27" s="38"/>
      <x:c r="I27" s="38"/>
      <x:c r="J27" s="38"/>
      <x:c r="K27" s="38"/>
      <x:c r="L27" s="38"/>
      <x:c r="M27" s="38"/>
      <x:c r="N27" s="38"/>
      <x:c r="O27" s="38"/>
      <x:c r="P27" s="38"/>
      <x:c r="Q27" s="38"/>
      <x:c r="R27" s="38"/>
      <x:c r="S27" s="38"/>
      <x:c r="T27" s="38"/>
      <x:c r="U27" s="38"/>
      <x:c r="V27" s="38"/>
      <x:c r="W27" s="38"/>
      <x:c r="X27" s="38"/>
      <x:c r="Y27" s="38"/>
      <x:c r="Z27" s="38"/>
      <x:c r="AA27" s="38"/>
      <x:c r="AB27" s="38"/>
      <x:c r="AC27" s="144" t="str">
        <x:f>IF(A27="","",COUNT('R05 Clean'!E27:AB27))</x:f>
      </x:c>
      <x:c r="AD27" s="144" t="str">
        <x:f>IF(A27="","",COUNTA(E27:AB27)-COUNT('R05 Clean'!E27:AB27)-COUNTIF(E27:AB27,"DK")-COUNTIF(E27:AB27,"NA"))</x:f>
      </x:c>
      <x:c r="AE27" s="146" t="str">
        <x:f>IF(A27="","",IF(COUNT('R05 Clean'!E27:J27)=6,SUM('R05 Clean'!E27:J27)/6,""))</x:f>
      </x:c>
      <x:c r="AF27" s="146" t="str">
        <x:f>IF(A27="","",IF(COUNT('R05 Clean'!K27:P27)=6,SUM('R05 Clean'!K27:P27)/6,""))</x:f>
      </x:c>
      <x:c r="AG27" s="146" t="str">
        <x:f>IF(A27="","",IF(COUNT('R05 Clean'!Q27:V27)=6,SUM('R05 Clean'!Q27:V27)/6,""))</x:f>
      </x:c>
      <x:c r="AH27" s="146" t="str">
        <x:f>IF(A27="","",IF(COUNT('R05 Clean'!W27:AB27)=6,SUM('R05 Clean'!W27:AB27)/6,""))</x:f>
      </x:c>
      <x:c r="AI27" s="144" t="n">
        <x:f>IF(AND(A27="",COUNTA(E27:AB27)&gt;0),1,0)</x:f>
        <x:v>0</x:v>
      </x:c>
      <x:c r="AJ27" s="144" t="n">
        <x:f>IF(A27="",0,IF(COUNTIF($A$10:$A$109,A27)&gt;1,1,0))</x:f>
        <x:v>0</x:v>
      </x:c>
    </x:row>
    <x:row r="28" ht="24" customHeight="1">
      <x:c r="A28" s="38"/>
      <x:c r="B28" s="38"/>
      <x:c r="C28" s="38"/>
      <x:c r="D28" s="102"/>
      <x:c r="E28" s="38"/>
      <x:c r="F28" s="38"/>
      <x:c r="G28" s="38"/>
      <x:c r="H28" s="38"/>
      <x:c r="I28" s="38"/>
      <x:c r="J28" s="38"/>
      <x:c r="K28" s="38"/>
      <x:c r="L28" s="38"/>
      <x:c r="M28" s="38"/>
      <x:c r="N28" s="38"/>
      <x:c r="O28" s="38"/>
      <x:c r="P28" s="38"/>
      <x:c r="Q28" s="38"/>
      <x:c r="R28" s="38"/>
      <x:c r="S28" s="38"/>
      <x:c r="T28" s="38"/>
      <x:c r="U28" s="38"/>
      <x:c r="V28" s="38"/>
      <x:c r="W28" s="38"/>
      <x:c r="X28" s="38"/>
      <x:c r="Y28" s="38"/>
      <x:c r="Z28" s="38"/>
      <x:c r="AA28" s="38"/>
      <x:c r="AB28" s="38"/>
      <x:c r="AC28" s="144" t="str">
        <x:f>IF(A28="","",COUNT('R05 Clean'!E28:AB28))</x:f>
      </x:c>
      <x:c r="AD28" s="144" t="str">
        <x:f>IF(A28="","",COUNTA(E28:AB28)-COUNT('R05 Clean'!E28:AB28)-COUNTIF(E28:AB28,"DK")-COUNTIF(E28:AB28,"NA"))</x:f>
      </x:c>
      <x:c r="AE28" s="146" t="str">
        <x:f>IF(A28="","",IF(COUNT('R05 Clean'!E28:J28)=6,SUM('R05 Clean'!E28:J28)/6,""))</x:f>
      </x:c>
      <x:c r="AF28" s="146" t="str">
        <x:f>IF(A28="","",IF(COUNT('R05 Clean'!K28:P28)=6,SUM('R05 Clean'!K28:P28)/6,""))</x:f>
      </x:c>
      <x:c r="AG28" s="146" t="str">
        <x:f>IF(A28="","",IF(COUNT('R05 Clean'!Q28:V28)=6,SUM('R05 Clean'!Q28:V28)/6,""))</x:f>
      </x:c>
      <x:c r="AH28" s="146" t="str">
        <x:f>IF(A28="","",IF(COUNT('R05 Clean'!W28:AB28)=6,SUM('R05 Clean'!W28:AB28)/6,""))</x:f>
      </x:c>
      <x:c r="AI28" s="144" t="n">
        <x:f>IF(AND(A28="",COUNTA(E28:AB28)&gt;0),1,0)</x:f>
        <x:v>0</x:v>
      </x:c>
      <x:c r="AJ28" s="144" t="n">
        <x:f>IF(A28="",0,IF(COUNTIF($A$10:$A$109,A28)&gt;1,1,0))</x:f>
        <x:v>0</x:v>
      </x:c>
    </x:row>
    <x:row r="29" ht="24" customHeight="1">
      <x:c r="A29" s="38"/>
      <x:c r="B29" s="38"/>
      <x:c r="C29" s="38"/>
      <x:c r="D29" s="102"/>
      <x:c r="E29" s="38"/>
      <x:c r="F29" s="38"/>
      <x:c r="G29" s="38"/>
      <x:c r="H29" s="38"/>
      <x:c r="I29" s="38"/>
      <x:c r="J29" s="38"/>
      <x:c r="K29" s="38"/>
      <x:c r="L29" s="38"/>
      <x:c r="M29" s="38"/>
      <x:c r="N29" s="38"/>
      <x:c r="O29" s="38"/>
      <x:c r="P29" s="38"/>
      <x:c r="Q29" s="38"/>
      <x:c r="R29" s="38"/>
      <x:c r="S29" s="38"/>
      <x:c r="T29" s="38"/>
      <x:c r="U29" s="38"/>
      <x:c r="V29" s="38"/>
      <x:c r="W29" s="38"/>
      <x:c r="X29" s="38"/>
      <x:c r="Y29" s="38"/>
      <x:c r="Z29" s="38"/>
      <x:c r="AA29" s="38"/>
      <x:c r="AB29" s="38"/>
      <x:c r="AC29" s="144" t="str">
        <x:f>IF(A29="","",COUNT('R05 Clean'!E29:AB29))</x:f>
      </x:c>
      <x:c r="AD29" s="144" t="str">
        <x:f>IF(A29="","",COUNTA(E29:AB29)-COUNT('R05 Clean'!E29:AB29)-COUNTIF(E29:AB29,"DK")-COUNTIF(E29:AB29,"NA"))</x:f>
      </x:c>
      <x:c r="AE29" s="146" t="str">
        <x:f>IF(A29="","",IF(COUNT('R05 Clean'!E29:J29)=6,SUM('R05 Clean'!E29:J29)/6,""))</x:f>
      </x:c>
      <x:c r="AF29" s="146" t="str">
        <x:f>IF(A29="","",IF(COUNT('R05 Clean'!K29:P29)=6,SUM('R05 Clean'!K29:P29)/6,""))</x:f>
      </x:c>
      <x:c r="AG29" s="146" t="str">
        <x:f>IF(A29="","",IF(COUNT('R05 Clean'!Q29:V29)=6,SUM('R05 Clean'!Q29:V29)/6,""))</x:f>
      </x:c>
      <x:c r="AH29" s="146" t="str">
        <x:f>IF(A29="","",IF(COUNT('R05 Clean'!W29:AB29)=6,SUM('R05 Clean'!W29:AB29)/6,""))</x:f>
      </x:c>
      <x:c r="AI29" s="144" t="n">
        <x:f>IF(AND(A29="",COUNTA(E29:AB29)&gt;0),1,0)</x:f>
        <x:v>0</x:v>
      </x:c>
      <x:c r="AJ29" s="144" t="n">
        <x:f>IF(A29="",0,IF(COUNTIF($A$10:$A$109,A29)&gt;1,1,0))</x:f>
        <x:v>0</x:v>
      </x:c>
    </x:row>
    <x:row r="30" ht="24" customHeight="1">
      <x:c r="A30" s="38"/>
      <x:c r="B30" s="38"/>
      <x:c r="C30" s="38"/>
      <x:c r="D30" s="102"/>
      <x:c r="E30" s="38"/>
      <x:c r="F30" s="38"/>
      <x:c r="G30" s="38"/>
      <x:c r="H30" s="38"/>
      <x:c r="I30" s="38"/>
      <x:c r="J30" s="38"/>
      <x:c r="K30" s="38"/>
      <x:c r="L30" s="38"/>
      <x:c r="M30" s="38"/>
      <x:c r="N30" s="38"/>
      <x:c r="O30" s="38"/>
      <x:c r="P30" s="38"/>
      <x:c r="Q30" s="38"/>
      <x:c r="R30" s="38"/>
      <x:c r="S30" s="38"/>
      <x:c r="T30" s="38"/>
      <x:c r="U30" s="38"/>
      <x:c r="V30" s="38"/>
      <x:c r="W30" s="38"/>
      <x:c r="X30" s="38"/>
      <x:c r="Y30" s="38"/>
      <x:c r="Z30" s="38"/>
      <x:c r="AA30" s="38"/>
      <x:c r="AB30" s="38"/>
      <x:c r="AC30" s="144" t="str">
        <x:f>IF(A30="","",COUNT('R05 Clean'!E30:AB30))</x:f>
      </x:c>
      <x:c r="AD30" s="144" t="str">
        <x:f>IF(A30="","",COUNTA(E30:AB30)-COUNT('R05 Clean'!E30:AB30)-COUNTIF(E30:AB30,"DK")-COUNTIF(E30:AB30,"NA"))</x:f>
      </x:c>
      <x:c r="AE30" s="146" t="str">
        <x:f>IF(A30="","",IF(COUNT('R05 Clean'!E30:J30)=6,SUM('R05 Clean'!E30:J30)/6,""))</x:f>
      </x:c>
      <x:c r="AF30" s="146" t="str">
        <x:f>IF(A30="","",IF(COUNT('R05 Clean'!K30:P30)=6,SUM('R05 Clean'!K30:P30)/6,""))</x:f>
      </x:c>
      <x:c r="AG30" s="146" t="str">
        <x:f>IF(A30="","",IF(COUNT('R05 Clean'!Q30:V30)=6,SUM('R05 Clean'!Q30:V30)/6,""))</x:f>
      </x:c>
      <x:c r="AH30" s="146" t="str">
        <x:f>IF(A30="","",IF(COUNT('R05 Clean'!W30:AB30)=6,SUM('R05 Clean'!W30:AB30)/6,""))</x:f>
      </x:c>
      <x:c r="AI30" s="144" t="n">
        <x:f>IF(AND(A30="",COUNTA(E30:AB30)&gt;0),1,0)</x:f>
        <x:v>0</x:v>
      </x:c>
      <x:c r="AJ30" s="144" t="n">
        <x:f>IF(A30="",0,IF(COUNTIF($A$10:$A$109,A30)&gt;1,1,0))</x:f>
        <x:v>0</x:v>
      </x:c>
    </x:row>
    <x:row r="31" ht="24" customHeight="1">
      <x:c r="A31" s="38"/>
      <x:c r="B31" s="38"/>
      <x:c r="C31" s="38"/>
      <x:c r="D31" s="102"/>
      <x:c r="E31" s="38"/>
      <x:c r="F31" s="38"/>
      <x:c r="G31" s="38"/>
      <x:c r="H31" s="38"/>
      <x:c r="I31" s="38"/>
      <x:c r="J31" s="38"/>
      <x:c r="K31" s="38"/>
      <x:c r="L31" s="38"/>
      <x:c r="M31" s="38"/>
      <x:c r="N31" s="38"/>
      <x:c r="O31" s="38"/>
      <x:c r="P31" s="38"/>
      <x:c r="Q31" s="38"/>
      <x:c r="R31" s="38"/>
      <x:c r="S31" s="38"/>
      <x:c r="T31" s="38"/>
      <x:c r="U31" s="38"/>
      <x:c r="V31" s="38"/>
      <x:c r="W31" s="38"/>
      <x:c r="X31" s="38"/>
      <x:c r="Y31" s="38"/>
      <x:c r="Z31" s="38"/>
      <x:c r="AA31" s="38"/>
      <x:c r="AB31" s="38"/>
      <x:c r="AC31" s="144" t="str">
        <x:f>IF(A31="","",COUNT('R05 Clean'!E31:AB31))</x:f>
      </x:c>
      <x:c r="AD31" s="144" t="str">
        <x:f>IF(A31="","",COUNTA(E31:AB31)-COUNT('R05 Clean'!E31:AB31)-COUNTIF(E31:AB31,"DK")-COUNTIF(E31:AB31,"NA"))</x:f>
      </x:c>
      <x:c r="AE31" s="146" t="str">
        <x:f>IF(A31="","",IF(COUNT('R05 Clean'!E31:J31)=6,SUM('R05 Clean'!E31:J31)/6,""))</x:f>
      </x:c>
      <x:c r="AF31" s="146" t="str">
        <x:f>IF(A31="","",IF(COUNT('R05 Clean'!K31:P31)=6,SUM('R05 Clean'!K31:P31)/6,""))</x:f>
      </x:c>
      <x:c r="AG31" s="146" t="str">
        <x:f>IF(A31="","",IF(COUNT('R05 Clean'!Q31:V31)=6,SUM('R05 Clean'!Q31:V31)/6,""))</x:f>
      </x:c>
      <x:c r="AH31" s="146" t="str">
        <x:f>IF(A31="","",IF(COUNT('R05 Clean'!W31:AB31)=6,SUM('R05 Clean'!W31:AB31)/6,""))</x:f>
      </x:c>
      <x:c r="AI31" s="144" t="n">
        <x:f>IF(AND(A31="",COUNTA(E31:AB31)&gt;0),1,0)</x:f>
        <x:v>0</x:v>
      </x:c>
      <x:c r="AJ31" s="144" t="n">
        <x:f>IF(A31="",0,IF(COUNTIF($A$10:$A$109,A31)&gt;1,1,0))</x:f>
        <x:v>0</x:v>
      </x:c>
    </x:row>
    <x:row r="32" ht="24" customHeight="1">
      <x:c r="A32" s="38"/>
      <x:c r="B32" s="38"/>
      <x:c r="C32" s="38"/>
      <x:c r="D32" s="102"/>
      <x:c r="E32" s="38"/>
      <x:c r="F32" s="38"/>
      <x:c r="G32" s="38"/>
      <x:c r="H32" s="38"/>
      <x:c r="I32" s="38"/>
      <x:c r="J32" s="38"/>
      <x:c r="K32" s="38"/>
      <x:c r="L32" s="38"/>
      <x:c r="M32" s="38"/>
      <x:c r="N32" s="38"/>
      <x:c r="O32" s="38"/>
      <x:c r="P32" s="38"/>
      <x:c r="Q32" s="38"/>
      <x:c r="R32" s="38"/>
      <x:c r="S32" s="38"/>
      <x:c r="T32" s="38"/>
      <x:c r="U32" s="38"/>
      <x:c r="V32" s="38"/>
      <x:c r="W32" s="38"/>
      <x:c r="X32" s="38"/>
      <x:c r="Y32" s="38"/>
      <x:c r="Z32" s="38"/>
      <x:c r="AA32" s="38"/>
      <x:c r="AB32" s="38"/>
      <x:c r="AC32" s="144" t="str">
        <x:f>IF(A32="","",COUNT('R05 Clean'!E32:AB32))</x:f>
      </x:c>
      <x:c r="AD32" s="144" t="str">
        <x:f>IF(A32="","",COUNTA(E32:AB32)-COUNT('R05 Clean'!E32:AB32)-COUNTIF(E32:AB32,"DK")-COUNTIF(E32:AB32,"NA"))</x:f>
      </x:c>
      <x:c r="AE32" s="146" t="str">
        <x:f>IF(A32="","",IF(COUNT('R05 Clean'!E32:J32)=6,SUM('R05 Clean'!E32:J32)/6,""))</x:f>
      </x:c>
      <x:c r="AF32" s="146" t="str">
        <x:f>IF(A32="","",IF(COUNT('R05 Clean'!K32:P32)=6,SUM('R05 Clean'!K32:P32)/6,""))</x:f>
      </x:c>
      <x:c r="AG32" s="146" t="str">
        <x:f>IF(A32="","",IF(COUNT('R05 Clean'!Q32:V32)=6,SUM('R05 Clean'!Q32:V32)/6,""))</x:f>
      </x:c>
      <x:c r="AH32" s="146" t="str">
        <x:f>IF(A32="","",IF(COUNT('R05 Clean'!W32:AB32)=6,SUM('R05 Clean'!W32:AB32)/6,""))</x:f>
      </x:c>
      <x:c r="AI32" s="144" t="n">
        <x:f>IF(AND(A32="",COUNTA(E32:AB32)&gt;0),1,0)</x:f>
        <x:v>0</x:v>
      </x:c>
      <x:c r="AJ32" s="144" t="n">
        <x:f>IF(A32="",0,IF(COUNTIF($A$10:$A$109,A32)&gt;1,1,0))</x:f>
        <x:v>0</x:v>
      </x:c>
    </x:row>
    <x:row r="33" ht="24" customHeight="1">
      <x:c r="A33" s="38"/>
      <x:c r="B33" s="38"/>
      <x:c r="C33" s="38"/>
      <x:c r="D33" s="102"/>
      <x:c r="E33" s="38"/>
      <x:c r="F33" s="38"/>
      <x:c r="G33" s="38"/>
      <x:c r="H33" s="38"/>
      <x:c r="I33" s="38"/>
      <x:c r="J33" s="38"/>
      <x:c r="K33" s="38"/>
      <x:c r="L33" s="38"/>
      <x:c r="M33" s="38"/>
      <x:c r="N33" s="38"/>
      <x:c r="O33" s="38"/>
      <x:c r="P33" s="38"/>
      <x:c r="Q33" s="38"/>
      <x:c r="R33" s="38"/>
      <x:c r="S33" s="38"/>
      <x:c r="T33" s="38"/>
      <x:c r="U33" s="38"/>
      <x:c r="V33" s="38"/>
      <x:c r="W33" s="38"/>
      <x:c r="X33" s="38"/>
      <x:c r="Y33" s="38"/>
      <x:c r="Z33" s="38"/>
      <x:c r="AA33" s="38"/>
      <x:c r="AB33" s="38"/>
      <x:c r="AC33" s="144" t="str">
        <x:f>IF(A33="","",COUNT('R05 Clean'!E33:AB33))</x:f>
      </x:c>
      <x:c r="AD33" s="144" t="str">
        <x:f>IF(A33="","",COUNTA(E33:AB33)-COUNT('R05 Clean'!E33:AB33)-COUNTIF(E33:AB33,"DK")-COUNTIF(E33:AB33,"NA"))</x:f>
      </x:c>
      <x:c r="AE33" s="146" t="str">
        <x:f>IF(A33="","",IF(COUNT('R05 Clean'!E33:J33)=6,SUM('R05 Clean'!E33:J33)/6,""))</x:f>
      </x:c>
      <x:c r="AF33" s="146" t="str">
        <x:f>IF(A33="","",IF(COUNT('R05 Clean'!K33:P33)=6,SUM('R05 Clean'!K33:P33)/6,""))</x:f>
      </x:c>
      <x:c r="AG33" s="146" t="str">
        <x:f>IF(A33="","",IF(COUNT('R05 Clean'!Q33:V33)=6,SUM('R05 Clean'!Q33:V33)/6,""))</x:f>
      </x:c>
      <x:c r="AH33" s="146" t="str">
        <x:f>IF(A33="","",IF(COUNT('R05 Clean'!W33:AB33)=6,SUM('R05 Clean'!W33:AB33)/6,""))</x:f>
      </x:c>
      <x:c r="AI33" s="144" t="n">
        <x:f>IF(AND(A33="",COUNTA(E33:AB33)&gt;0),1,0)</x:f>
        <x:v>0</x:v>
      </x:c>
      <x:c r="AJ33" s="144" t="n">
        <x:f>IF(A33="",0,IF(COUNTIF($A$10:$A$109,A33)&gt;1,1,0))</x:f>
        <x:v>0</x:v>
      </x:c>
    </x:row>
    <x:row r="34" ht="24" customHeight="1">
      <x:c r="A34" s="38"/>
      <x:c r="B34" s="38"/>
      <x:c r="C34" s="38"/>
      <x:c r="D34" s="102"/>
      <x:c r="E34" s="38"/>
      <x:c r="F34" s="38"/>
      <x:c r="G34" s="38"/>
      <x:c r="H34" s="38"/>
      <x:c r="I34" s="38"/>
      <x:c r="J34" s="38"/>
      <x:c r="K34" s="38"/>
      <x:c r="L34" s="38"/>
      <x:c r="M34" s="38"/>
      <x:c r="N34" s="38"/>
      <x:c r="O34" s="38"/>
      <x:c r="P34" s="38"/>
      <x:c r="Q34" s="38"/>
      <x:c r="R34" s="38"/>
      <x:c r="S34" s="38"/>
      <x:c r="T34" s="38"/>
      <x:c r="U34" s="38"/>
      <x:c r="V34" s="38"/>
      <x:c r="W34" s="38"/>
      <x:c r="X34" s="38"/>
      <x:c r="Y34" s="38"/>
      <x:c r="Z34" s="38"/>
      <x:c r="AA34" s="38"/>
      <x:c r="AB34" s="38"/>
      <x:c r="AC34" s="144" t="str">
        <x:f>IF(A34="","",COUNT('R05 Clean'!E34:AB34))</x:f>
      </x:c>
      <x:c r="AD34" s="144" t="str">
        <x:f>IF(A34="","",COUNTA(E34:AB34)-COUNT('R05 Clean'!E34:AB34)-COUNTIF(E34:AB34,"DK")-COUNTIF(E34:AB34,"NA"))</x:f>
      </x:c>
      <x:c r="AE34" s="146" t="str">
        <x:f>IF(A34="","",IF(COUNT('R05 Clean'!E34:J34)=6,SUM('R05 Clean'!E34:J34)/6,""))</x:f>
      </x:c>
      <x:c r="AF34" s="146" t="str">
        <x:f>IF(A34="","",IF(COUNT('R05 Clean'!K34:P34)=6,SUM('R05 Clean'!K34:P34)/6,""))</x:f>
      </x:c>
      <x:c r="AG34" s="146" t="str">
        <x:f>IF(A34="","",IF(COUNT('R05 Clean'!Q34:V34)=6,SUM('R05 Clean'!Q34:V34)/6,""))</x:f>
      </x:c>
      <x:c r="AH34" s="146" t="str">
        <x:f>IF(A34="","",IF(COUNT('R05 Clean'!W34:AB34)=6,SUM('R05 Clean'!W34:AB34)/6,""))</x:f>
      </x:c>
      <x:c r="AI34" s="144" t="n">
        <x:f>IF(AND(A34="",COUNTA(E34:AB34)&gt;0),1,0)</x:f>
        <x:v>0</x:v>
      </x:c>
      <x:c r="AJ34" s="144" t="n">
        <x:f>IF(A34="",0,IF(COUNTIF($A$10:$A$109,A34)&gt;1,1,0))</x:f>
        <x:v>0</x:v>
      </x:c>
    </x:row>
    <x:row r="35" ht="24" customHeight="1">
      <x:c r="A35" s="38"/>
      <x:c r="B35" s="38"/>
      <x:c r="C35" s="38"/>
      <x:c r="D35" s="102"/>
      <x:c r="E35" s="38"/>
      <x:c r="F35" s="38"/>
      <x:c r="G35" s="38"/>
      <x:c r="H35" s="38"/>
      <x:c r="I35" s="38"/>
      <x:c r="J35" s="38"/>
      <x:c r="K35" s="38"/>
      <x:c r="L35" s="38"/>
      <x:c r="M35" s="38"/>
      <x:c r="N35" s="38"/>
      <x:c r="O35" s="38"/>
      <x:c r="P35" s="38"/>
      <x:c r="Q35" s="38"/>
      <x:c r="R35" s="38"/>
      <x:c r="S35" s="38"/>
      <x:c r="T35" s="38"/>
      <x:c r="U35" s="38"/>
      <x:c r="V35" s="38"/>
      <x:c r="W35" s="38"/>
      <x:c r="X35" s="38"/>
      <x:c r="Y35" s="38"/>
      <x:c r="Z35" s="38"/>
      <x:c r="AA35" s="38"/>
      <x:c r="AB35" s="38"/>
      <x:c r="AC35" s="144" t="str">
        <x:f>IF(A35="","",COUNT('R05 Clean'!E35:AB35))</x:f>
      </x:c>
      <x:c r="AD35" s="144" t="str">
        <x:f>IF(A35="","",COUNTA(E35:AB35)-COUNT('R05 Clean'!E35:AB35)-COUNTIF(E35:AB35,"DK")-COUNTIF(E35:AB35,"NA"))</x:f>
      </x:c>
      <x:c r="AE35" s="146" t="str">
        <x:f>IF(A35="","",IF(COUNT('R05 Clean'!E35:J35)=6,SUM('R05 Clean'!E35:J35)/6,""))</x:f>
      </x:c>
      <x:c r="AF35" s="146" t="str">
        <x:f>IF(A35="","",IF(COUNT('R05 Clean'!K35:P35)=6,SUM('R05 Clean'!K35:P35)/6,""))</x:f>
      </x:c>
      <x:c r="AG35" s="146" t="str">
        <x:f>IF(A35="","",IF(COUNT('R05 Clean'!Q35:V35)=6,SUM('R05 Clean'!Q35:V35)/6,""))</x:f>
      </x:c>
      <x:c r="AH35" s="146" t="str">
        <x:f>IF(A35="","",IF(COUNT('R05 Clean'!W35:AB35)=6,SUM('R05 Clean'!W35:AB35)/6,""))</x:f>
      </x:c>
      <x:c r="AI35" s="144" t="n">
        <x:f>IF(AND(A35="",COUNTA(E35:AB35)&gt;0),1,0)</x:f>
        <x:v>0</x:v>
      </x:c>
      <x:c r="AJ35" s="144" t="n">
        <x:f>IF(A35="",0,IF(COUNTIF($A$10:$A$109,A35)&gt;1,1,0))</x:f>
        <x:v>0</x:v>
      </x:c>
    </x:row>
    <x:row r="36" ht="24" customHeight="1">
      <x:c r="A36" s="38"/>
      <x:c r="B36" s="38"/>
      <x:c r="C36" s="38"/>
      <x:c r="D36" s="102"/>
      <x:c r="E36" s="38"/>
      <x:c r="F36" s="38"/>
      <x:c r="G36" s="38"/>
      <x:c r="H36" s="38"/>
      <x:c r="I36" s="38"/>
      <x:c r="J36" s="38"/>
      <x:c r="K36" s="38"/>
      <x:c r="L36" s="38"/>
      <x:c r="M36" s="38"/>
      <x:c r="N36" s="38"/>
      <x:c r="O36" s="38"/>
      <x:c r="P36" s="38"/>
      <x:c r="Q36" s="38"/>
      <x:c r="R36" s="38"/>
      <x:c r="S36" s="38"/>
      <x:c r="T36" s="38"/>
      <x:c r="U36" s="38"/>
      <x:c r="V36" s="38"/>
      <x:c r="W36" s="38"/>
      <x:c r="X36" s="38"/>
      <x:c r="Y36" s="38"/>
      <x:c r="Z36" s="38"/>
      <x:c r="AA36" s="38"/>
      <x:c r="AB36" s="38"/>
      <x:c r="AC36" s="144" t="str">
        <x:f>IF(A36="","",COUNT('R05 Clean'!E36:AB36))</x:f>
      </x:c>
      <x:c r="AD36" s="144" t="str">
        <x:f>IF(A36="","",COUNTA(E36:AB36)-COUNT('R05 Clean'!E36:AB36)-COUNTIF(E36:AB36,"DK")-COUNTIF(E36:AB36,"NA"))</x:f>
      </x:c>
      <x:c r="AE36" s="146" t="str">
        <x:f>IF(A36="","",IF(COUNT('R05 Clean'!E36:J36)=6,SUM('R05 Clean'!E36:J36)/6,""))</x:f>
      </x:c>
      <x:c r="AF36" s="146" t="str">
        <x:f>IF(A36="","",IF(COUNT('R05 Clean'!K36:P36)=6,SUM('R05 Clean'!K36:P36)/6,""))</x:f>
      </x:c>
      <x:c r="AG36" s="146" t="str">
        <x:f>IF(A36="","",IF(COUNT('R05 Clean'!Q36:V36)=6,SUM('R05 Clean'!Q36:V36)/6,""))</x:f>
      </x:c>
      <x:c r="AH36" s="146" t="str">
        <x:f>IF(A36="","",IF(COUNT('R05 Clean'!W36:AB36)=6,SUM('R05 Clean'!W36:AB36)/6,""))</x:f>
      </x:c>
      <x:c r="AI36" s="144" t="n">
        <x:f>IF(AND(A36="",COUNTA(E36:AB36)&gt;0),1,0)</x:f>
        <x:v>0</x:v>
      </x:c>
      <x:c r="AJ36" s="144" t="n">
        <x:f>IF(A36="",0,IF(COUNTIF($A$10:$A$109,A36)&gt;1,1,0))</x:f>
        <x:v>0</x:v>
      </x:c>
    </x:row>
    <x:row r="37" ht="24" customHeight="1">
      <x:c r="A37" s="38"/>
      <x:c r="B37" s="38"/>
      <x:c r="C37" s="38"/>
      <x:c r="D37" s="102"/>
      <x:c r="E37" s="38"/>
      <x:c r="F37" s="38"/>
      <x:c r="G37" s="38"/>
      <x:c r="H37" s="38"/>
      <x:c r="I37" s="38"/>
      <x:c r="J37" s="38"/>
      <x:c r="K37" s="38"/>
      <x:c r="L37" s="38"/>
      <x:c r="M37" s="38"/>
      <x:c r="N37" s="38"/>
      <x:c r="O37" s="38"/>
      <x:c r="P37" s="38"/>
      <x:c r="Q37" s="38"/>
      <x:c r="R37" s="38"/>
      <x:c r="S37" s="38"/>
      <x:c r="T37" s="38"/>
      <x:c r="U37" s="38"/>
      <x:c r="V37" s="38"/>
      <x:c r="W37" s="38"/>
      <x:c r="X37" s="38"/>
      <x:c r="Y37" s="38"/>
      <x:c r="Z37" s="38"/>
      <x:c r="AA37" s="38"/>
      <x:c r="AB37" s="38"/>
      <x:c r="AC37" s="144" t="str">
        <x:f>IF(A37="","",COUNT('R05 Clean'!E37:AB37))</x:f>
      </x:c>
      <x:c r="AD37" s="144" t="str">
        <x:f>IF(A37="","",COUNTA(E37:AB37)-COUNT('R05 Clean'!E37:AB37)-COUNTIF(E37:AB37,"DK")-COUNTIF(E37:AB37,"NA"))</x:f>
      </x:c>
      <x:c r="AE37" s="146" t="str">
        <x:f>IF(A37="","",IF(COUNT('R05 Clean'!E37:J37)=6,SUM('R05 Clean'!E37:J37)/6,""))</x:f>
      </x:c>
      <x:c r="AF37" s="146" t="str">
        <x:f>IF(A37="","",IF(COUNT('R05 Clean'!K37:P37)=6,SUM('R05 Clean'!K37:P37)/6,""))</x:f>
      </x:c>
      <x:c r="AG37" s="146" t="str">
        <x:f>IF(A37="","",IF(COUNT('R05 Clean'!Q37:V37)=6,SUM('R05 Clean'!Q37:V37)/6,""))</x:f>
      </x:c>
      <x:c r="AH37" s="146" t="str">
        <x:f>IF(A37="","",IF(COUNT('R05 Clean'!W37:AB37)=6,SUM('R05 Clean'!W37:AB37)/6,""))</x:f>
      </x:c>
      <x:c r="AI37" s="144" t="n">
        <x:f>IF(AND(A37="",COUNTA(E37:AB37)&gt;0),1,0)</x:f>
        <x:v>0</x:v>
      </x:c>
      <x:c r="AJ37" s="144" t="n">
        <x:f>IF(A37="",0,IF(COUNTIF($A$10:$A$109,A37)&gt;1,1,0))</x:f>
        <x:v>0</x:v>
      </x:c>
    </x:row>
    <x:row r="38" ht="24" customHeight="1">
      <x:c r="A38" s="38"/>
      <x:c r="B38" s="38"/>
      <x:c r="C38" s="38"/>
      <x:c r="D38" s="102"/>
      <x:c r="E38" s="38"/>
      <x:c r="F38" s="38"/>
      <x:c r="G38" s="38"/>
      <x:c r="H38" s="38"/>
      <x:c r="I38" s="38"/>
      <x:c r="J38" s="38"/>
      <x:c r="K38" s="38"/>
      <x:c r="L38" s="38"/>
      <x:c r="M38" s="38"/>
      <x:c r="N38" s="38"/>
      <x:c r="O38" s="38"/>
      <x:c r="P38" s="38"/>
      <x:c r="Q38" s="38"/>
      <x:c r="R38" s="38"/>
      <x:c r="S38" s="38"/>
      <x:c r="T38" s="38"/>
      <x:c r="U38" s="38"/>
      <x:c r="V38" s="38"/>
      <x:c r="W38" s="38"/>
      <x:c r="X38" s="38"/>
      <x:c r="Y38" s="38"/>
      <x:c r="Z38" s="38"/>
      <x:c r="AA38" s="38"/>
      <x:c r="AB38" s="38"/>
      <x:c r="AC38" s="144" t="str">
        <x:f>IF(A38="","",COUNT('R05 Clean'!E38:AB38))</x:f>
      </x:c>
      <x:c r="AD38" s="144" t="str">
        <x:f>IF(A38="","",COUNTA(E38:AB38)-COUNT('R05 Clean'!E38:AB38)-COUNTIF(E38:AB38,"DK")-COUNTIF(E38:AB38,"NA"))</x:f>
      </x:c>
      <x:c r="AE38" s="146" t="str">
        <x:f>IF(A38="","",IF(COUNT('R05 Clean'!E38:J38)=6,SUM('R05 Clean'!E38:J38)/6,""))</x:f>
      </x:c>
      <x:c r="AF38" s="146" t="str">
        <x:f>IF(A38="","",IF(COUNT('R05 Clean'!K38:P38)=6,SUM('R05 Clean'!K38:P38)/6,""))</x:f>
      </x:c>
      <x:c r="AG38" s="146" t="str">
        <x:f>IF(A38="","",IF(COUNT('R05 Clean'!Q38:V38)=6,SUM('R05 Clean'!Q38:V38)/6,""))</x:f>
      </x:c>
      <x:c r="AH38" s="146" t="str">
        <x:f>IF(A38="","",IF(COUNT('R05 Clean'!W38:AB38)=6,SUM('R05 Clean'!W38:AB38)/6,""))</x:f>
      </x:c>
      <x:c r="AI38" s="144" t="n">
        <x:f>IF(AND(A38="",COUNTA(E38:AB38)&gt;0),1,0)</x:f>
        <x:v>0</x:v>
      </x:c>
      <x:c r="AJ38" s="144" t="n">
        <x:f>IF(A38="",0,IF(COUNTIF($A$10:$A$109,A38)&gt;1,1,0))</x:f>
        <x:v>0</x:v>
      </x:c>
    </x:row>
    <x:row r="39" ht="24" customHeight="1">
      <x:c r="A39" s="38"/>
      <x:c r="B39" s="38"/>
      <x:c r="C39" s="38"/>
      <x:c r="D39" s="102"/>
      <x:c r="E39" s="38"/>
      <x:c r="F39" s="38"/>
      <x:c r="G39" s="38"/>
      <x:c r="H39" s="38"/>
      <x:c r="I39" s="38"/>
      <x:c r="J39" s="38"/>
      <x:c r="K39" s="38"/>
      <x:c r="L39" s="38"/>
      <x:c r="M39" s="38"/>
      <x:c r="N39" s="38"/>
      <x:c r="O39" s="38"/>
      <x:c r="P39" s="38"/>
      <x:c r="Q39" s="38"/>
      <x:c r="R39" s="38"/>
      <x:c r="S39" s="38"/>
      <x:c r="T39" s="38"/>
      <x:c r="U39" s="38"/>
      <x:c r="V39" s="38"/>
      <x:c r="W39" s="38"/>
      <x:c r="X39" s="38"/>
      <x:c r="Y39" s="38"/>
      <x:c r="Z39" s="38"/>
      <x:c r="AA39" s="38"/>
      <x:c r="AB39" s="38"/>
      <x:c r="AC39" s="144" t="str">
        <x:f>IF(A39="","",COUNT('R05 Clean'!E39:AB39))</x:f>
      </x:c>
      <x:c r="AD39" s="144" t="str">
        <x:f>IF(A39="","",COUNTA(E39:AB39)-COUNT('R05 Clean'!E39:AB39)-COUNTIF(E39:AB39,"DK")-COUNTIF(E39:AB39,"NA"))</x:f>
      </x:c>
      <x:c r="AE39" s="146" t="str">
        <x:f>IF(A39="","",IF(COUNT('R05 Clean'!E39:J39)=6,SUM('R05 Clean'!E39:J39)/6,""))</x:f>
      </x:c>
      <x:c r="AF39" s="146" t="str">
        <x:f>IF(A39="","",IF(COUNT('R05 Clean'!K39:P39)=6,SUM('R05 Clean'!K39:P39)/6,""))</x:f>
      </x:c>
      <x:c r="AG39" s="146" t="str">
        <x:f>IF(A39="","",IF(COUNT('R05 Clean'!Q39:V39)=6,SUM('R05 Clean'!Q39:V39)/6,""))</x:f>
      </x:c>
      <x:c r="AH39" s="146" t="str">
        <x:f>IF(A39="","",IF(COUNT('R05 Clean'!W39:AB39)=6,SUM('R05 Clean'!W39:AB39)/6,""))</x:f>
      </x:c>
      <x:c r="AI39" s="144" t="n">
        <x:f>IF(AND(A39="",COUNTA(E39:AB39)&gt;0),1,0)</x:f>
        <x:v>0</x:v>
      </x:c>
      <x:c r="AJ39" s="144" t="n">
        <x:f>IF(A39="",0,IF(COUNTIF($A$10:$A$109,A39)&gt;1,1,0))</x:f>
        <x:v>0</x:v>
      </x:c>
    </x:row>
    <x:row r="40" ht="24" customHeight="1">
      <x:c r="A40" s="38"/>
      <x:c r="B40" s="38"/>
      <x:c r="C40" s="38"/>
      <x:c r="D40" s="102"/>
      <x:c r="E40" s="38"/>
      <x:c r="F40" s="38"/>
      <x:c r="G40" s="38"/>
      <x:c r="H40" s="38"/>
      <x:c r="I40" s="38"/>
      <x:c r="J40" s="38"/>
      <x:c r="K40" s="38"/>
      <x:c r="L40" s="38"/>
      <x:c r="M40" s="38"/>
      <x:c r="N40" s="38"/>
      <x:c r="O40" s="38"/>
      <x:c r="P40" s="38"/>
      <x:c r="Q40" s="38"/>
      <x:c r="R40" s="38"/>
      <x:c r="S40" s="38"/>
      <x:c r="T40" s="38"/>
      <x:c r="U40" s="38"/>
      <x:c r="V40" s="38"/>
      <x:c r="W40" s="38"/>
      <x:c r="X40" s="38"/>
      <x:c r="Y40" s="38"/>
      <x:c r="Z40" s="38"/>
      <x:c r="AA40" s="38"/>
      <x:c r="AB40" s="38"/>
      <x:c r="AC40" s="144" t="str">
        <x:f>IF(A40="","",COUNT('R05 Clean'!E40:AB40))</x:f>
      </x:c>
      <x:c r="AD40" s="144" t="str">
        <x:f>IF(A40="","",COUNTA(E40:AB40)-COUNT('R05 Clean'!E40:AB40)-COUNTIF(E40:AB40,"DK")-COUNTIF(E40:AB40,"NA"))</x:f>
      </x:c>
      <x:c r="AE40" s="146" t="str">
        <x:f>IF(A40="","",IF(COUNT('R05 Clean'!E40:J40)=6,SUM('R05 Clean'!E40:J40)/6,""))</x:f>
      </x:c>
      <x:c r="AF40" s="146" t="str">
        <x:f>IF(A40="","",IF(COUNT('R05 Clean'!K40:P40)=6,SUM('R05 Clean'!K40:P40)/6,""))</x:f>
      </x:c>
      <x:c r="AG40" s="146" t="str">
        <x:f>IF(A40="","",IF(COUNT('R05 Clean'!Q40:V40)=6,SUM('R05 Clean'!Q40:V40)/6,""))</x:f>
      </x:c>
      <x:c r="AH40" s="146" t="str">
        <x:f>IF(A40="","",IF(COUNT('R05 Clean'!W40:AB40)=6,SUM('R05 Clean'!W40:AB40)/6,""))</x:f>
      </x:c>
      <x:c r="AI40" s="144" t="n">
        <x:f>IF(AND(A40="",COUNTA(E40:AB40)&gt;0),1,0)</x:f>
        <x:v>0</x:v>
      </x:c>
      <x:c r="AJ40" s="144" t="n">
        <x:f>IF(A40="",0,IF(COUNTIF($A$10:$A$109,A40)&gt;1,1,0))</x:f>
        <x:v>0</x:v>
      </x:c>
    </x:row>
    <x:row r="41" ht="24" customHeight="1">
      <x:c r="A41" s="38"/>
      <x:c r="B41" s="38"/>
      <x:c r="C41" s="38"/>
      <x:c r="D41" s="102"/>
      <x:c r="E41" s="38"/>
      <x:c r="F41" s="38"/>
      <x:c r="G41" s="38"/>
      <x:c r="H41" s="38"/>
      <x:c r="I41" s="38"/>
      <x:c r="J41" s="38"/>
      <x:c r="K41" s="38"/>
      <x:c r="L41" s="38"/>
      <x:c r="M41" s="38"/>
      <x:c r="N41" s="38"/>
      <x:c r="O41" s="38"/>
      <x:c r="P41" s="38"/>
      <x:c r="Q41" s="38"/>
      <x:c r="R41" s="38"/>
      <x:c r="S41" s="38"/>
      <x:c r="T41" s="38"/>
      <x:c r="U41" s="38"/>
      <x:c r="V41" s="38"/>
      <x:c r="W41" s="38"/>
      <x:c r="X41" s="38"/>
      <x:c r="Y41" s="38"/>
      <x:c r="Z41" s="38"/>
      <x:c r="AA41" s="38"/>
      <x:c r="AB41" s="38"/>
      <x:c r="AC41" s="144" t="str">
        <x:f>IF(A41="","",COUNT('R05 Clean'!E41:AB41))</x:f>
      </x:c>
      <x:c r="AD41" s="144" t="str">
        <x:f>IF(A41="","",COUNTA(E41:AB41)-COUNT('R05 Clean'!E41:AB41)-COUNTIF(E41:AB41,"DK")-COUNTIF(E41:AB41,"NA"))</x:f>
      </x:c>
      <x:c r="AE41" s="146" t="str">
        <x:f>IF(A41="","",IF(COUNT('R05 Clean'!E41:J41)=6,SUM('R05 Clean'!E41:J41)/6,""))</x:f>
      </x:c>
      <x:c r="AF41" s="146" t="str">
        <x:f>IF(A41="","",IF(COUNT('R05 Clean'!K41:P41)=6,SUM('R05 Clean'!K41:P41)/6,""))</x:f>
      </x:c>
      <x:c r="AG41" s="146" t="str">
        <x:f>IF(A41="","",IF(COUNT('R05 Clean'!Q41:V41)=6,SUM('R05 Clean'!Q41:V41)/6,""))</x:f>
      </x:c>
      <x:c r="AH41" s="146" t="str">
        <x:f>IF(A41="","",IF(COUNT('R05 Clean'!W41:AB41)=6,SUM('R05 Clean'!W41:AB41)/6,""))</x:f>
      </x:c>
      <x:c r="AI41" s="144" t="n">
        <x:f>IF(AND(A41="",COUNTA(E41:AB41)&gt;0),1,0)</x:f>
        <x:v>0</x:v>
      </x:c>
      <x:c r="AJ41" s="144" t="n">
        <x:f>IF(A41="",0,IF(COUNTIF($A$10:$A$109,A41)&gt;1,1,0))</x:f>
        <x:v>0</x:v>
      </x:c>
    </x:row>
    <x:row r="42" ht="24" customHeight="1">
      <x:c r="A42" s="38"/>
      <x:c r="B42" s="38"/>
      <x:c r="C42" s="38"/>
      <x:c r="D42" s="102"/>
      <x:c r="E42" s="38"/>
      <x:c r="F42" s="38"/>
      <x:c r="G42" s="38"/>
      <x:c r="H42" s="38"/>
      <x:c r="I42" s="38"/>
      <x:c r="J42" s="38"/>
      <x:c r="K42" s="38"/>
      <x:c r="L42" s="38"/>
      <x:c r="M42" s="38"/>
      <x:c r="N42" s="38"/>
      <x:c r="O42" s="38"/>
      <x:c r="P42" s="38"/>
      <x:c r="Q42" s="38"/>
      <x:c r="R42" s="38"/>
      <x:c r="S42" s="38"/>
      <x:c r="T42" s="38"/>
      <x:c r="U42" s="38"/>
      <x:c r="V42" s="38"/>
      <x:c r="W42" s="38"/>
      <x:c r="X42" s="38"/>
      <x:c r="Y42" s="38"/>
      <x:c r="Z42" s="38"/>
      <x:c r="AA42" s="38"/>
      <x:c r="AB42" s="38"/>
      <x:c r="AC42" s="144" t="str">
        <x:f>IF(A42="","",COUNT('R05 Clean'!E42:AB42))</x:f>
      </x:c>
      <x:c r="AD42" s="144" t="str">
        <x:f>IF(A42="","",COUNTA(E42:AB42)-COUNT('R05 Clean'!E42:AB42)-COUNTIF(E42:AB42,"DK")-COUNTIF(E42:AB42,"NA"))</x:f>
      </x:c>
      <x:c r="AE42" s="146" t="str">
        <x:f>IF(A42="","",IF(COUNT('R05 Clean'!E42:J42)=6,SUM('R05 Clean'!E42:J42)/6,""))</x:f>
      </x:c>
      <x:c r="AF42" s="146" t="str">
        <x:f>IF(A42="","",IF(COUNT('R05 Clean'!K42:P42)=6,SUM('R05 Clean'!K42:P42)/6,""))</x:f>
      </x:c>
      <x:c r="AG42" s="146" t="str">
        <x:f>IF(A42="","",IF(COUNT('R05 Clean'!Q42:V42)=6,SUM('R05 Clean'!Q42:V42)/6,""))</x:f>
      </x:c>
      <x:c r="AH42" s="146" t="str">
        <x:f>IF(A42="","",IF(COUNT('R05 Clean'!W42:AB42)=6,SUM('R05 Clean'!W42:AB42)/6,""))</x:f>
      </x:c>
      <x:c r="AI42" s="144" t="n">
        <x:f>IF(AND(A42="",COUNTA(E42:AB42)&gt;0),1,0)</x:f>
        <x:v>0</x:v>
      </x:c>
      <x:c r="AJ42" s="144" t="n">
        <x:f>IF(A42="",0,IF(COUNTIF($A$10:$A$109,A42)&gt;1,1,0))</x:f>
        <x:v>0</x:v>
      </x:c>
    </x:row>
    <x:row r="43" ht="24" customHeight="1">
      <x:c r="A43" s="38"/>
      <x:c r="B43" s="38"/>
      <x:c r="C43" s="38"/>
      <x:c r="D43" s="102"/>
      <x:c r="E43" s="38"/>
      <x:c r="F43" s="38"/>
      <x:c r="G43" s="38"/>
      <x:c r="H43" s="38"/>
      <x:c r="I43" s="38"/>
      <x:c r="J43" s="38"/>
      <x:c r="K43" s="38"/>
      <x:c r="L43" s="38"/>
      <x:c r="M43" s="38"/>
      <x:c r="N43" s="38"/>
      <x:c r="O43" s="38"/>
      <x:c r="P43" s="38"/>
      <x:c r="Q43" s="38"/>
      <x:c r="R43" s="38"/>
      <x:c r="S43" s="38"/>
      <x:c r="T43" s="38"/>
      <x:c r="U43" s="38"/>
      <x:c r="V43" s="38"/>
      <x:c r="W43" s="38"/>
      <x:c r="X43" s="38"/>
      <x:c r="Y43" s="38"/>
      <x:c r="Z43" s="38"/>
      <x:c r="AA43" s="38"/>
      <x:c r="AB43" s="38"/>
      <x:c r="AC43" s="144" t="str">
        <x:f>IF(A43="","",COUNT('R05 Clean'!E43:AB43))</x:f>
      </x:c>
      <x:c r="AD43" s="144" t="str">
        <x:f>IF(A43="","",COUNTA(E43:AB43)-COUNT('R05 Clean'!E43:AB43)-COUNTIF(E43:AB43,"DK")-COUNTIF(E43:AB43,"NA"))</x:f>
      </x:c>
      <x:c r="AE43" s="146" t="str">
        <x:f>IF(A43="","",IF(COUNT('R05 Clean'!E43:J43)=6,SUM('R05 Clean'!E43:J43)/6,""))</x:f>
      </x:c>
      <x:c r="AF43" s="146" t="str">
        <x:f>IF(A43="","",IF(COUNT('R05 Clean'!K43:P43)=6,SUM('R05 Clean'!K43:P43)/6,""))</x:f>
      </x:c>
      <x:c r="AG43" s="146" t="str">
        <x:f>IF(A43="","",IF(COUNT('R05 Clean'!Q43:V43)=6,SUM('R05 Clean'!Q43:V43)/6,""))</x:f>
      </x:c>
      <x:c r="AH43" s="146" t="str">
        <x:f>IF(A43="","",IF(COUNT('R05 Clean'!W43:AB43)=6,SUM('R05 Clean'!W43:AB43)/6,""))</x:f>
      </x:c>
      <x:c r="AI43" s="144" t="n">
        <x:f>IF(AND(A43="",COUNTA(E43:AB43)&gt;0),1,0)</x:f>
        <x:v>0</x:v>
      </x:c>
      <x:c r="AJ43" s="144" t="n">
        <x:f>IF(A43="",0,IF(COUNTIF($A$10:$A$109,A43)&gt;1,1,0))</x:f>
        <x:v>0</x:v>
      </x:c>
    </x:row>
    <x:row r="44" ht="24" customHeight="1">
      <x:c r="A44" s="38"/>
      <x:c r="B44" s="38"/>
      <x:c r="C44" s="38"/>
      <x:c r="D44" s="102"/>
      <x:c r="E44" s="38"/>
      <x:c r="F44" s="38"/>
      <x:c r="G44" s="38"/>
      <x:c r="H44" s="38"/>
      <x:c r="I44" s="38"/>
      <x:c r="J44" s="38"/>
      <x:c r="K44" s="38"/>
      <x:c r="L44" s="38"/>
      <x:c r="M44" s="38"/>
      <x:c r="N44" s="38"/>
      <x:c r="O44" s="38"/>
      <x:c r="P44" s="38"/>
      <x:c r="Q44" s="38"/>
      <x:c r="R44" s="38"/>
      <x:c r="S44" s="38"/>
      <x:c r="T44" s="38"/>
      <x:c r="U44" s="38"/>
      <x:c r="V44" s="38"/>
      <x:c r="W44" s="38"/>
      <x:c r="X44" s="38"/>
      <x:c r="Y44" s="38"/>
      <x:c r="Z44" s="38"/>
      <x:c r="AA44" s="38"/>
      <x:c r="AB44" s="38"/>
      <x:c r="AC44" s="144" t="str">
        <x:f>IF(A44="","",COUNT('R05 Clean'!E44:AB44))</x:f>
      </x:c>
      <x:c r="AD44" s="144" t="str">
        <x:f>IF(A44="","",COUNTA(E44:AB44)-COUNT('R05 Clean'!E44:AB44)-COUNTIF(E44:AB44,"DK")-COUNTIF(E44:AB44,"NA"))</x:f>
      </x:c>
      <x:c r="AE44" s="146" t="str">
        <x:f>IF(A44="","",IF(COUNT('R05 Clean'!E44:J44)=6,SUM('R05 Clean'!E44:J44)/6,""))</x:f>
      </x:c>
      <x:c r="AF44" s="146" t="str">
        <x:f>IF(A44="","",IF(COUNT('R05 Clean'!K44:P44)=6,SUM('R05 Clean'!K44:P44)/6,""))</x:f>
      </x:c>
      <x:c r="AG44" s="146" t="str">
        <x:f>IF(A44="","",IF(COUNT('R05 Clean'!Q44:V44)=6,SUM('R05 Clean'!Q44:V44)/6,""))</x:f>
      </x:c>
      <x:c r="AH44" s="146" t="str">
        <x:f>IF(A44="","",IF(COUNT('R05 Clean'!W44:AB44)=6,SUM('R05 Clean'!W44:AB44)/6,""))</x:f>
      </x:c>
      <x:c r="AI44" s="144" t="n">
        <x:f>IF(AND(A44="",COUNTA(E44:AB44)&gt;0),1,0)</x:f>
        <x:v>0</x:v>
      </x:c>
      <x:c r="AJ44" s="144" t="n">
        <x:f>IF(A44="",0,IF(COUNTIF($A$10:$A$109,A44)&gt;1,1,0))</x:f>
        <x:v>0</x:v>
      </x:c>
    </x:row>
    <x:row r="45" ht="24" customHeight="1">
      <x:c r="A45" s="38"/>
      <x:c r="B45" s="38"/>
      <x:c r="C45" s="38"/>
      <x:c r="D45" s="102"/>
      <x:c r="E45" s="38"/>
      <x:c r="F45" s="38"/>
      <x:c r="G45" s="38"/>
      <x:c r="H45" s="38"/>
      <x:c r="I45" s="38"/>
      <x:c r="J45" s="38"/>
      <x:c r="K45" s="38"/>
      <x:c r="L45" s="38"/>
      <x:c r="M45" s="38"/>
      <x:c r="N45" s="38"/>
      <x:c r="O45" s="38"/>
      <x:c r="P45" s="38"/>
      <x:c r="Q45" s="38"/>
      <x:c r="R45" s="38"/>
      <x:c r="S45" s="38"/>
      <x:c r="T45" s="38"/>
      <x:c r="U45" s="38"/>
      <x:c r="V45" s="38"/>
      <x:c r="W45" s="38"/>
      <x:c r="X45" s="38"/>
      <x:c r="Y45" s="38"/>
      <x:c r="Z45" s="38"/>
      <x:c r="AA45" s="38"/>
      <x:c r="AB45" s="38"/>
      <x:c r="AC45" s="144" t="str">
        <x:f>IF(A45="","",COUNT('R05 Clean'!E45:AB45))</x:f>
      </x:c>
      <x:c r="AD45" s="144" t="str">
        <x:f>IF(A45="","",COUNTA(E45:AB45)-COUNT('R05 Clean'!E45:AB45)-COUNTIF(E45:AB45,"DK")-COUNTIF(E45:AB45,"NA"))</x:f>
      </x:c>
      <x:c r="AE45" s="146" t="str">
        <x:f>IF(A45="","",IF(COUNT('R05 Clean'!E45:J45)=6,SUM('R05 Clean'!E45:J45)/6,""))</x:f>
      </x:c>
      <x:c r="AF45" s="146" t="str">
        <x:f>IF(A45="","",IF(COUNT('R05 Clean'!K45:P45)=6,SUM('R05 Clean'!K45:P45)/6,""))</x:f>
      </x:c>
      <x:c r="AG45" s="146" t="str">
        <x:f>IF(A45="","",IF(COUNT('R05 Clean'!Q45:V45)=6,SUM('R05 Clean'!Q45:V45)/6,""))</x:f>
      </x:c>
      <x:c r="AH45" s="146" t="str">
        <x:f>IF(A45="","",IF(COUNT('R05 Clean'!W45:AB45)=6,SUM('R05 Clean'!W45:AB45)/6,""))</x:f>
      </x:c>
      <x:c r="AI45" s="144" t="n">
        <x:f>IF(AND(A45="",COUNTA(E45:AB45)&gt;0),1,0)</x:f>
        <x:v>0</x:v>
      </x:c>
      <x:c r="AJ45" s="144" t="n">
        <x:f>IF(A45="",0,IF(COUNTIF($A$10:$A$109,A45)&gt;1,1,0))</x:f>
        <x:v>0</x:v>
      </x:c>
    </x:row>
    <x:row r="46" ht="24" customHeight="1">
      <x:c r="A46" s="38"/>
      <x:c r="B46" s="38"/>
      <x:c r="C46" s="38"/>
      <x:c r="D46" s="102"/>
      <x:c r="E46" s="38"/>
      <x:c r="F46" s="38"/>
      <x:c r="G46" s="38"/>
      <x:c r="H46" s="38"/>
      <x:c r="I46" s="38"/>
      <x:c r="J46" s="38"/>
      <x:c r="K46" s="38"/>
      <x:c r="L46" s="38"/>
      <x:c r="M46" s="38"/>
      <x:c r="N46" s="38"/>
      <x:c r="O46" s="38"/>
      <x:c r="P46" s="38"/>
      <x:c r="Q46" s="38"/>
      <x:c r="R46" s="38"/>
      <x:c r="S46" s="38"/>
      <x:c r="T46" s="38"/>
      <x:c r="U46" s="38"/>
      <x:c r="V46" s="38"/>
      <x:c r="W46" s="38"/>
      <x:c r="X46" s="38"/>
      <x:c r="Y46" s="38"/>
      <x:c r="Z46" s="38"/>
      <x:c r="AA46" s="38"/>
      <x:c r="AB46" s="38"/>
      <x:c r="AC46" s="144" t="str">
        <x:f>IF(A46="","",COUNT('R05 Clean'!E46:AB46))</x:f>
      </x:c>
      <x:c r="AD46" s="144" t="str">
        <x:f>IF(A46="","",COUNTA(E46:AB46)-COUNT('R05 Clean'!E46:AB46)-COUNTIF(E46:AB46,"DK")-COUNTIF(E46:AB46,"NA"))</x:f>
      </x:c>
      <x:c r="AE46" s="146" t="str">
        <x:f>IF(A46="","",IF(COUNT('R05 Clean'!E46:J46)=6,SUM('R05 Clean'!E46:J46)/6,""))</x:f>
      </x:c>
      <x:c r="AF46" s="146" t="str">
        <x:f>IF(A46="","",IF(COUNT('R05 Clean'!K46:P46)=6,SUM('R05 Clean'!K46:P46)/6,""))</x:f>
      </x:c>
      <x:c r="AG46" s="146" t="str">
        <x:f>IF(A46="","",IF(COUNT('R05 Clean'!Q46:V46)=6,SUM('R05 Clean'!Q46:V46)/6,""))</x:f>
      </x:c>
      <x:c r="AH46" s="146" t="str">
        <x:f>IF(A46="","",IF(COUNT('R05 Clean'!W46:AB46)=6,SUM('R05 Clean'!W46:AB46)/6,""))</x:f>
      </x:c>
      <x:c r="AI46" s="144" t="n">
        <x:f>IF(AND(A46="",COUNTA(E46:AB46)&gt;0),1,0)</x:f>
        <x:v>0</x:v>
      </x:c>
      <x:c r="AJ46" s="144" t="n">
        <x:f>IF(A46="",0,IF(COUNTIF($A$10:$A$109,A46)&gt;1,1,0))</x:f>
        <x:v>0</x:v>
      </x:c>
    </x:row>
    <x:row r="47" ht="24" customHeight="1">
      <x:c r="A47" s="38"/>
      <x:c r="B47" s="38"/>
      <x:c r="C47" s="38"/>
      <x:c r="D47" s="102"/>
      <x:c r="E47" s="38"/>
      <x:c r="F47" s="38"/>
      <x:c r="G47" s="38"/>
      <x:c r="H47" s="38"/>
      <x:c r="I47" s="38"/>
      <x:c r="J47" s="38"/>
      <x:c r="K47" s="38"/>
      <x:c r="L47" s="38"/>
      <x:c r="M47" s="38"/>
      <x:c r="N47" s="38"/>
      <x:c r="O47" s="38"/>
      <x:c r="P47" s="38"/>
      <x:c r="Q47" s="38"/>
      <x:c r="R47" s="38"/>
      <x:c r="S47" s="38"/>
      <x:c r="T47" s="38"/>
      <x:c r="U47" s="38"/>
      <x:c r="V47" s="38"/>
      <x:c r="W47" s="38"/>
      <x:c r="X47" s="38"/>
      <x:c r="Y47" s="38"/>
      <x:c r="Z47" s="38"/>
      <x:c r="AA47" s="38"/>
      <x:c r="AB47" s="38"/>
      <x:c r="AC47" s="144" t="str">
        <x:f>IF(A47="","",COUNT('R05 Clean'!E47:AB47))</x:f>
      </x:c>
      <x:c r="AD47" s="144" t="str">
        <x:f>IF(A47="","",COUNTA(E47:AB47)-COUNT('R05 Clean'!E47:AB47)-COUNTIF(E47:AB47,"DK")-COUNTIF(E47:AB47,"NA"))</x:f>
      </x:c>
      <x:c r="AE47" s="146" t="str">
        <x:f>IF(A47="","",IF(COUNT('R05 Clean'!E47:J47)=6,SUM('R05 Clean'!E47:J47)/6,""))</x:f>
      </x:c>
      <x:c r="AF47" s="146" t="str">
        <x:f>IF(A47="","",IF(COUNT('R05 Clean'!K47:P47)=6,SUM('R05 Clean'!K47:P47)/6,""))</x:f>
      </x:c>
      <x:c r="AG47" s="146" t="str">
        <x:f>IF(A47="","",IF(COUNT('R05 Clean'!Q47:V47)=6,SUM('R05 Clean'!Q47:V47)/6,""))</x:f>
      </x:c>
      <x:c r="AH47" s="146" t="str">
        <x:f>IF(A47="","",IF(COUNT('R05 Clean'!W47:AB47)=6,SUM('R05 Clean'!W47:AB47)/6,""))</x:f>
      </x:c>
      <x:c r="AI47" s="144" t="n">
        <x:f>IF(AND(A47="",COUNTA(E47:AB47)&gt;0),1,0)</x:f>
        <x:v>0</x:v>
      </x:c>
      <x:c r="AJ47" s="144" t="n">
        <x:f>IF(A47="",0,IF(COUNTIF($A$10:$A$109,A47)&gt;1,1,0))</x:f>
        <x:v>0</x:v>
      </x:c>
    </x:row>
    <x:row r="48" ht="24" customHeight="1">
      <x:c r="A48" s="38"/>
      <x:c r="B48" s="38"/>
      <x:c r="C48" s="38"/>
      <x:c r="D48" s="102"/>
      <x:c r="E48" s="38"/>
      <x:c r="F48" s="38"/>
      <x:c r="G48" s="38"/>
      <x:c r="H48" s="38"/>
      <x:c r="I48" s="38"/>
      <x:c r="J48" s="38"/>
      <x:c r="K48" s="38"/>
      <x:c r="L48" s="38"/>
      <x:c r="M48" s="38"/>
      <x:c r="N48" s="38"/>
      <x:c r="O48" s="38"/>
      <x:c r="P48" s="38"/>
      <x:c r="Q48" s="38"/>
      <x:c r="R48" s="38"/>
      <x:c r="S48" s="38"/>
      <x:c r="T48" s="38"/>
      <x:c r="U48" s="38"/>
      <x:c r="V48" s="38"/>
      <x:c r="W48" s="38"/>
      <x:c r="X48" s="38"/>
      <x:c r="Y48" s="38"/>
      <x:c r="Z48" s="38"/>
      <x:c r="AA48" s="38"/>
      <x:c r="AB48" s="38"/>
      <x:c r="AC48" s="144" t="str">
        <x:f>IF(A48="","",COUNT('R05 Clean'!E48:AB48))</x:f>
      </x:c>
      <x:c r="AD48" s="144" t="str">
        <x:f>IF(A48="","",COUNTA(E48:AB48)-COUNT('R05 Clean'!E48:AB48)-COUNTIF(E48:AB48,"DK")-COUNTIF(E48:AB48,"NA"))</x:f>
      </x:c>
      <x:c r="AE48" s="146" t="str">
        <x:f>IF(A48="","",IF(COUNT('R05 Clean'!E48:J48)=6,SUM('R05 Clean'!E48:J48)/6,""))</x:f>
      </x:c>
      <x:c r="AF48" s="146" t="str">
        <x:f>IF(A48="","",IF(COUNT('R05 Clean'!K48:P48)=6,SUM('R05 Clean'!K48:P48)/6,""))</x:f>
      </x:c>
      <x:c r="AG48" s="146" t="str">
        <x:f>IF(A48="","",IF(COUNT('R05 Clean'!Q48:V48)=6,SUM('R05 Clean'!Q48:V48)/6,""))</x:f>
      </x:c>
      <x:c r="AH48" s="146" t="str">
        <x:f>IF(A48="","",IF(COUNT('R05 Clean'!W48:AB48)=6,SUM('R05 Clean'!W48:AB48)/6,""))</x:f>
      </x:c>
      <x:c r="AI48" s="144" t="n">
        <x:f>IF(AND(A48="",COUNTA(E48:AB48)&gt;0),1,0)</x:f>
        <x:v>0</x:v>
      </x:c>
      <x:c r="AJ48" s="144" t="n">
        <x:f>IF(A48="",0,IF(COUNTIF($A$10:$A$109,A48)&gt;1,1,0))</x:f>
        <x:v>0</x:v>
      </x:c>
    </x:row>
    <x:row r="49" ht="24" customHeight="1">
      <x:c r="A49" s="38"/>
      <x:c r="B49" s="38"/>
      <x:c r="C49" s="38"/>
      <x:c r="D49" s="102"/>
      <x:c r="E49" s="38"/>
      <x:c r="F49" s="38"/>
      <x:c r="G49" s="38"/>
      <x:c r="H49" s="38"/>
      <x:c r="I49" s="38"/>
      <x:c r="J49" s="38"/>
      <x:c r="K49" s="38"/>
      <x:c r="L49" s="38"/>
      <x:c r="M49" s="38"/>
      <x:c r="N49" s="38"/>
      <x:c r="O49" s="38"/>
      <x:c r="P49" s="38"/>
      <x:c r="Q49" s="38"/>
      <x:c r="R49" s="38"/>
      <x:c r="S49" s="38"/>
      <x:c r="T49" s="38"/>
      <x:c r="U49" s="38"/>
      <x:c r="V49" s="38"/>
      <x:c r="W49" s="38"/>
      <x:c r="X49" s="38"/>
      <x:c r="Y49" s="38"/>
      <x:c r="Z49" s="38"/>
      <x:c r="AA49" s="38"/>
      <x:c r="AB49" s="38"/>
      <x:c r="AC49" s="144" t="str">
        <x:f>IF(A49="","",COUNT('R05 Clean'!E49:AB49))</x:f>
      </x:c>
      <x:c r="AD49" s="144" t="str">
        <x:f>IF(A49="","",COUNTA(E49:AB49)-COUNT('R05 Clean'!E49:AB49)-COUNTIF(E49:AB49,"DK")-COUNTIF(E49:AB49,"NA"))</x:f>
      </x:c>
      <x:c r="AE49" s="146" t="str">
        <x:f>IF(A49="","",IF(COUNT('R05 Clean'!E49:J49)=6,SUM('R05 Clean'!E49:J49)/6,""))</x:f>
      </x:c>
      <x:c r="AF49" s="146" t="str">
        <x:f>IF(A49="","",IF(COUNT('R05 Clean'!K49:P49)=6,SUM('R05 Clean'!K49:P49)/6,""))</x:f>
      </x:c>
      <x:c r="AG49" s="146" t="str">
        <x:f>IF(A49="","",IF(COUNT('R05 Clean'!Q49:V49)=6,SUM('R05 Clean'!Q49:V49)/6,""))</x:f>
      </x:c>
      <x:c r="AH49" s="146" t="str">
        <x:f>IF(A49="","",IF(COUNT('R05 Clean'!W49:AB49)=6,SUM('R05 Clean'!W49:AB49)/6,""))</x:f>
      </x:c>
      <x:c r="AI49" s="144" t="n">
        <x:f>IF(AND(A49="",COUNTA(E49:AB49)&gt;0),1,0)</x:f>
        <x:v>0</x:v>
      </x:c>
      <x:c r="AJ49" s="144" t="n">
        <x:f>IF(A49="",0,IF(COUNTIF($A$10:$A$109,A49)&gt;1,1,0))</x:f>
        <x:v>0</x:v>
      </x:c>
    </x:row>
    <x:row r="50" ht="24" customHeight="1">
      <x:c r="A50" s="38"/>
      <x:c r="B50" s="38"/>
      <x:c r="C50" s="38"/>
      <x:c r="D50" s="102"/>
      <x:c r="E50" s="38"/>
      <x:c r="F50" s="38"/>
      <x:c r="G50" s="38"/>
      <x:c r="H50" s="38"/>
      <x:c r="I50" s="38"/>
      <x:c r="J50" s="38"/>
      <x:c r="K50" s="38"/>
      <x:c r="L50" s="38"/>
      <x:c r="M50" s="38"/>
      <x:c r="N50" s="38"/>
      <x:c r="O50" s="38"/>
      <x:c r="P50" s="38"/>
      <x:c r="Q50" s="38"/>
      <x:c r="R50" s="38"/>
      <x:c r="S50" s="38"/>
      <x:c r="T50" s="38"/>
      <x:c r="U50" s="38"/>
      <x:c r="V50" s="38"/>
      <x:c r="W50" s="38"/>
      <x:c r="X50" s="38"/>
      <x:c r="Y50" s="38"/>
      <x:c r="Z50" s="38"/>
      <x:c r="AA50" s="38"/>
      <x:c r="AB50" s="38"/>
      <x:c r="AC50" s="144" t="str">
        <x:f>IF(A50="","",COUNT('R05 Clean'!E50:AB50))</x:f>
      </x:c>
      <x:c r="AD50" s="144" t="str">
        <x:f>IF(A50="","",COUNTA(E50:AB50)-COUNT('R05 Clean'!E50:AB50)-COUNTIF(E50:AB50,"DK")-COUNTIF(E50:AB50,"NA"))</x:f>
      </x:c>
      <x:c r="AE50" s="146" t="str">
        <x:f>IF(A50="","",IF(COUNT('R05 Clean'!E50:J50)=6,SUM('R05 Clean'!E50:J50)/6,""))</x:f>
      </x:c>
      <x:c r="AF50" s="146" t="str">
        <x:f>IF(A50="","",IF(COUNT('R05 Clean'!K50:P50)=6,SUM('R05 Clean'!K50:P50)/6,""))</x:f>
      </x:c>
      <x:c r="AG50" s="146" t="str">
        <x:f>IF(A50="","",IF(COUNT('R05 Clean'!Q50:V50)=6,SUM('R05 Clean'!Q50:V50)/6,""))</x:f>
      </x:c>
      <x:c r="AH50" s="146" t="str">
        <x:f>IF(A50="","",IF(COUNT('R05 Clean'!W50:AB50)=6,SUM('R05 Clean'!W50:AB50)/6,""))</x:f>
      </x:c>
      <x:c r="AI50" s="144" t="n">
        <x:f>IF(AND(A50="",COUNTA(E50:AB50)&gt;0),1,0)</x:f>
        <x:v>0</x:v>
      </x:c>
      <x:c r="AJ50" s="144" t="n">
        <x:f>IF(A50="",0,IF(COUNTIF($A$10:$A$109,A50)&gt;1,1,0))</x:f>
        <x:v>0</x:v>
      </x:c>
    </x:row>
    <x:row r="51" ht="24" customHeight="1">
      <x:c r="A51" s="38"/>
      <x:c r="B51" s="38"/>
      <x:c r="C51" s="38"/>
      <x:c r="D51" s="102"/>
      <x:c r="E51" s="38"/>
      <x:c r="F51" s="38"/>
      <x:c r="G51" s="38"/>
      <x:c r="H51" s="38"/>
      <x:c r="I51" s="38"/>
      <x:c r="J51" s="38"/>
      <x:c r="K51" s="38"/>
      <x:c r="L51" s="38"/>
      <x:c r="M51" s="38"/>
      <x:c r="N51" s="38"/>
      <x:c r="O51" s="38"/>
      <x:c r="P51" s="38"/>
      <x:c r="Q51" s="38"/>
      <x:c r="R51" s="38"/>
      <x:c r="S51" s="38"/>
      <x:c r="T51" s="38"/>
      <x:c r="U51" s="38"/>
      <x:c r="V51" s="38"/>
      <x:c r="W51" s="38"/>
      <x:c r="X51" s="38"/>
      <x:c r="Y51" s="38"/>
      <x:c r="Z51" s="38"/>
      <x:c r="AA51" s="38"/>
      <x:c r="AB51" s="38"/>
      <x:c r="AC51" s="144" t="str">
        <x:f>IF(A51="","",COUNT('R05 Clean'!E51:AB51))</x:f>
      </x:c>
      <x:c r="AD51" s="144" t="str">
        <x:f>IF(A51="","",COUNTA(E51:AB51)-COUNT('R05 Clean'!E51:AB51)-COUNTIF(E51:AB51,"DK")-COUNTIF(E51:AB51,"NA"))</x:f>
      </x:c>
      <x:c r="AE51" s="146" t="str">
        <x:f>IF(A51="","",IF(COUNT('R05 Clean'!E51:J51)=6,SUM('R05 Clean'!E51:J51)/6,""))</x:f>
      </x:c>
      <x:c r="AF51" s="146" t="str">
        <x:f>IF(A51="","",IF(COUNT('R05 Clean'!K51:P51)=6,SUM('R05 Clean'!K51:P51)/6,""))</x:f>
      </x:c>
      <x:c r="AG51" s="146" t="str">
        <x:f>IF(A51="","",IF(COUNT('R05 Clean'!Q51:V51)=6,SUM('R05 Clean'!Q51:V51)/6,""))</x:f>
      </x:c>
      <x:c r="AH51" s="146" t="str">
        <x:f>IF(A51="","",IF(COUNT('R05 Clean'!W51:AB51)=6,SUM('R05 Clean'!W51:AB51)/6,""))</x:f>
      </x:c>
      <x:c r="AI51" s="144" t="n">
        <x:f>IF(AND(A51="",COUNTA(E51:AB51)&gt;0),1,0)</x:f>
        <x:v>0</x:v>
      </x:c>
      <x:c r="AJ51" s="144" t="n">
        <x:f>IF(A51="",0,IF(COUNTIF($A$10:$A$109,A51)&gt;1,1,0))</x:f>
        <x:v>0</x:v>
      </x:c>
    </x:row>
    <x:row r="52" ht="24" customHeight="1">
      <x:c r="A52" s="38"/>
      <x:c r="B52" s="38"/>
      <x:c r="C52" s="38"/>
      <x:c r="D52" s="102"/>
      <x:c r="E52" s="38"/>
      <x:c r="F52" s="38"/>
      <x:c r="G52" s="38"/>
      <x:c r="H52" s="38"/>
      <x:c r="I52" s="38"/>
      <x:c r="J52" s="38"/>
      <x:c r="K52" s="38"/>
      <x:c r="L52" s="38"/>
      <x:c r="M52" s="38"/>
      <x:c r="N52" s="38"/>
      <x:c r="O52" s="38"/>
      <x:c r="P52" s="38"/>
      <x:c r="Q52" s="38"/>
      <x:c r="R52" s="38"/>
      <x:c r="S52" s="38"/>
      <x:c r="T52" s="38"/>
      <x:c r="U52" s="38"/>
      <x:c r="V52" s="38"/>
      <x:c r="W52" s="38"/>
      <x:c r="X52" s="38"/>
      <x:c r="Y52" s="38"/>
      <x:c r="Z52" s="38"/>
      <x:c r="AA52" s="38"/>
      <x:c r="AB52" s="38"/>
      <x:c r="AC52" s="144" t="str">
        <x:f>IF(A52="","",COUNT('R05 Clean'!E52:AB52))</x:f>
      </x:c>
      <x:c r="AD52" s="144" t="str">
        <x:f>IF(A52="","",COUNTA(E52:AB52)-COUNT('R05 Clean'!E52:AB52)-COUNTIF(E52:AB52,"DK")-COUNTIF(E52:AB52,"NA"))</x:f>
      </x:c>
      <x:c r="AE52" s="146" t="str">
        <x:f>IF(A52="","",IF(COUNT('R05 Clean'!E52:J52)=6,SUM('R05 Clean'!E52:J52)/6,""))</x:f>
      </x:c>
      <x:c r="AF52" s="146" t="str">
        <x:f>IF(A52="","",IF(COUNT('R05 Clean'!K52:P52)=6,SUM('R05 Clean'!K52:P52)/6,""))</x:f>
      </x:c>
      <x:c r="AG52" s="146" t="str">
        <x:f>IF(A52="","",IF(COUNT('R05 Clean'!Q52:V52)=6,SUM('R05 Clean'!Q52:V52)/6,""))</x:f>
      </x:c>
      <x:c r="AH52" s="146" t="str">
        <x:f>IF(A52="","",IF(COUNT('R05 Clean'!W52:AB52)=6,SUM('R05 Clean'!W52:AB52)/6,""))</x:f>
      </x:c>
      <x:c r="AI52" s="144" t="n">
        <x:f>IF(AND(A52="",COUNTA(E52:AB52)&gt;0),1,0)</x:f>
        <x:v>0</x:v>
      </x:c>
      <x:c r="AJ52" s="144" t="n">
        <x:f>IF(A52="",0,IF(COUNTIF($A$10:$A$109,A52)&gt;1,1,0))</x:f>
        <x:v>0</x:v>
      </x:c>
    </x:row>
    <x:row r="53" ht="24" customHeight="1">
      <x:c r="A53" s="38"/>
      <x:c r="B53" s="38"/>
      <x:c r="C53" s="38"/>
      <x:c r="D53" s="102"/>
      <x:c r="E53" s="38"/>
      <x:c r="F53" s="38"/>
      <x:c r="G53" s="38"/>
      <x:c r="H53" s="38"/>
      <x:c r="I53" s="38"/>
      <x:c r="J53" s="38"/>
      <x:c r="K53" s="38"/>
      <x:c r="L53" s="38"/>
      <x:c r="M53" s="38"/>
      <x:c r="N53" s="38"/>
      <x:c r="O53" s="38"/>
      <x:c r="P53" s="38"/>
      <x:c r="Q53" s="38"/>
      <x:c r="R53" s="38"/>
      <x:c r="S53" s="38"/>
      <x:c r="T53" s="38"/>
      <x:c r="U53" s="38"/>
      <x:c r="V53" s="38"/>
      <x:c r="W53" s="38"/>
      <x:c r="X53" s="38"/>
      <x:c r="Y53" s="38"/>
      <x:c r="Z53" s="38"/>
      <x:c r="AA53" s="38"/>
      <x:c r="AB53" s="38"/>
      <x:c r="AC53" s="144" t="str">
        <x:f>IF(A53="","",COUNT('R05 Clean'!E53:AB53))</x:f>
      </x:c>
      <x:c r="AD53" s="144" t="str">
        <x:f>IF(A53="","",COUNTA(E53:AB53)-COUNT('R05 Clean'!E53:AB53)-COUNTIF(E53:AB53,"DK")-COUNTIF(E53:AB53,"NA"))</x:f>
      </x:c>
      <x:c r="AE53" s="146" t="str">
        <x:f>IF(A53="","",IF(COUNT('R05 Clean'!E53:J53)=6,SUM('R05 Clean'!E53:J53)/6,""))</x:f>
      </x:c>
      <x:c r="AF53" s="146" t="str">
        <x:f>IF(A53="","",IF(COUNT('R05 Clean'!K53:P53)=6,SUM('R05 Clean'!K53:P53)/6,""))</x:f>
      </x:c>
      <x:c r="AG53" s="146" t="str">
        <x:f>IF(A53="","",IF(COUNT('R05 Clean'!Q53:V53)=6,SUM('R05 Clean'!Q53:V53)/6,""))</x:f>
      </x:c>
      <x:c r="AH53" s="146" t="str">
        <x:f>IF(A53="","",IF(COUNT('R05 Clean'!W53:AB53)=6,SUM('R05 Clean'!W53:AB53)/6,""))</x:f>
      </x:c>
      <x:c r="AI53" s="144" t="n">
        <x:f>IF(AND(A53="",COUNTA(E53:AB53)&gt;0),1,0)</x:f>
        <x:v>0</x:v>
      </x:c>
      <x:c r="AJ53" s="144" t="n">
        <x:f>IF(A53="",0,IF(COUNTIF($A$10:$A$109,A53)&gt;1,1,0))</x:f>
        <x:v>0</x:v>
      </x:c>
    </x:row>
    <x:row r="54" ht="24" customHeight="1">
      <x:c r="A54" s="38"/>
      <x:c r="B54" s="38"/>
      <x:c r="C54" s="38"/>
      <x:c r="D54" s="102"/>
      <x:c r="E54" s="38"/>
      <x:c r="F54" s="38"/>
      <x:c r="G54" s="38"/>
      <x:c r="H54" s="38"/>
      <x:c r="I54" s="38"/>
      <x:c r="J54" s="38"/>
      <x:c r="K54" s="38"/>
      <x:c r="L54" s="38"/>
      <x:c r="M54" s="38"/>
      <x:c r="N54" s="38"/>
      <x:c r="O54" s="38"/>
      <x:c r="P54" s="38"/>
      <x:c r="Q54" s="38"/>
      <x:c r="R54" s="38"/>
      <x:c r="S54" s="38"/>
      <x:c r="T54" s="38"/>
      <x:c r="U54" s="38"/>
      <x:c r="V54" s="38"/>
      <x:c r="W54" s="38"/>
      <x:c r="X54" s="38"/>
      <x:c r="Y54" s="38"/>
      <x:c r="Z54" s="38"/>
      <x:c r="AA54" s="38"/>
      <x:c r="AB54" s="38"/>
      <x:c r="AC54" s="144" t="str">
        <x:f>IF(A54="","",COUNT('R05 Clean'!E54:AB54))</x:f>
      </x:c>
      <x:c r="AD54" s="144" t="str">
        <x:f>IF(A54="","",COUNTA(E54:AB54)-COUNT('R05 Clean'!E54:AB54)-COUNTIF(E54:AB54,"DK")-COUNTIF(E54:AB54,"NA"))</x:f>
      </x:c>
      <x:c r="AE54" s="146" t="str">
        <x:f>IF(A54="","",IF(COUNT('R05 Clean'!E54:J54)=6,SUM('R05 Clean'!E54:J54)/6,""))</x:f>
      </x:c>
      <x:c r="AF54" s="146" t="str">
        <x:f>IF(A54="","",IF(COUNT('R05 Clean'!K54:P54)=6,SUM('R05 Clean'!K54:P54)/6,""))</x:f>
      </x:c>
      <x:c r="AG54" s="146" t="str">
        <x:f>IF(A54="","",IF(COUNT('R05 Clean'!Q54:V54)=6,SUM('R05 Clean'!Q54:V54)/6,""))</x:f>
      </x:c>
      <x:c r="AH54" s="146" t="str">
        <x:f>IF(A54="","",IF(COUNT('R05 Clean'!W54:AB54)=6,SUM('R05 Clean'!W54:AB54)/6,""))</x:f>
      </x:c>
      <x:c r="AI54" s="144" t="n">
        <x:f>IF(AND(A54="",COUNTA(E54:AB54)&gt;0),1,0)</x:f>
        <x:v>0</x:v>
      </x:c>
      <x:c r="AJ54" s="144" t="n">
        <x:f>IF(A54="",0,IF(COUNTIF($A$10:$A$109,A54)&gt;1,1,0))</x:f>
        <x:v>0</x:v>
      </x:c>
    </x:row>
    <x:row r="55" ht="24" customHeight="1">
      <x:c r="A55" s="38"/>
      <x:c r="B55" s="38"/>
      <x:c r="C55" s="38"/>
      <x:c r="D55" s="102"/>
      <x:c r="E55" s="38"/>
      <x:c r="F55" s="38"/>
      <x:c r="G55" s="38"/>
      <x:c r="H55" s="38"/>
      <x:c r="I55" s="38"/>
      <x:c r="J55" s="38"/>
      <x:c r="K55" s="38"/>
      <x:c r="L55" s="38"/>
      <x:c r="M55" s="38"/>
      <x:c r="N55" s="38"/>
      <x:c r="O55" s="38"/>
      <x:c r="P55" s="38"/>
      <x:c r="Q55" s="38"/>
      <x:c r="R55" s="38"/>
      <x:c r="S55" s="38"/>
      <x:c r="T55" s="38"/>
      <x:c r="U55" s="38"/>
      <x:c r="V55" s="38"/>
      <x:c r="W55" s="38"/>
      <x:c r="X55" s="38"/>
      <x:c r="Y55" s="38"/>
      <x:c r="Z55" s="38"/>
      <x:c r="AA55" s="38"/>
      <x:c r="AB55" s="38"/>
      <x:c r="AC55" s="144" t="str">
        <x:f>IF(A55="","",COUNT('R05 Clean'!E55:AB55))</x:f>
      </x:c>
      <x:c r="AD55" s="144" t="str">
        <x:f>IF(A55="","",COUNTA(E55:AB55)-COUNT('R05 Clean'!E55:AB55)-COUNTIF(E55:AB55,"DK")-COUNTIF(E55:AB55,"NA"))</x:f>
      </x:c>
      <x:c r="AE55" s="146" t="str">
        <x:f>IF(A55="","",IF(COUNT('R05 Clean'!E55:J55)=6,SUM('R05 Clean'!E55:J55)/6,""))</x:f>
      </x:c>
      <x:c r="AF55" s="146" t="str">
        <x:f>IF(A55="","",IF(COUNT('R05 Clean'!K55:P55)=6,SUM('R05 Clean'!K55:P55)/6,""))</x:f>
      </x:c>
      <x:c r="AG55" s="146" t="str">
        <x:f>IF(A55="","",IF(COUNT('R05 Clean'!Q55:V55)=6,SUM('R05 Clean'!Q55:V55)/6,""))</x:f>
      </x:c>
      <x:c r="AH55" s="146" t="str">
        <x:f>IF(A55="","",IF(COUNT('R05 Clean'!W55:AB55)=6,SUM('R05 Clean'!W55:AB55)/6,""))</x:f>
      </x:c>
      <x:c r="AI55" s="144" t="n">
        <x:f>IF(AND(A55="",COUNTA(E55:AB55)&gt;0),1,0)</x:f>
        <x:v>0</x:v>
      </x:c>
      <x:c r="AJ55" s="144" t="n">
        <x:f>IF(A55="",0,IF(COUNTIF($A$10:$A$109,A55)&gt;1,1,0))</x:f>
        <x:v>0</x:v>
      </x:c>
    </x:row>
    <x:row r="56" ht="24" customHeight="1">
      <x:c r="A56" s="38"/>
      <x:c r="B56" s="38"/>
      <x:c r="C56" s="38"/>
      <x:c r="D56" s="102"/>
      <x:c r="E56" s="38"/>
      <x:c r="F56" s="38"/>
      <x:c r="G56" s="38"/>
      <x:c r="H56" s="38"/>
      <x:c r="I56" s="38"/>
      <x:c r="J56" s="38"/>
      <x:c r="K56" s="38"/>
      <x:c r="L56" s="38"/>
      <x:c r="M56" s="38"/>
      <x:c r="N56" s="38"/>
      <x:c r="O56" s="38"/>
      <x:c r="P56" s="38"/>
      <x:c r="Q56" s="38"/>
      <x:c r="R56" s="38"/>
      <x:c r="S56" s="38"/>
      <x:c r="T56" s="38"/>
      <x:c r="U56" s="38"/>
      <x:c r="V56" s="38"/>
      <x:c r="W56" s="38"/>
      <x:c r="X56" s="38"/>
      <x:c r="Y56" s="38"/>
      <x:c r="Z56" s="38"/>
      <x:c r="AA56" s="38"/>
      <x:c r="AB56" s="38"/>
      <x:c r="AC56" s="144" t="str">
        <x:f>IF(A56="","",COUNT('R05 Clean'!E56:AB56))</x:f>
      </x:c>
      <x:c r="AD56" s="144" t="str">
        <x:f>IF(A56="","",COUNTA(E56:AB56)-COUNT('R05 Clean'!E56:AB56)-COUNTIF(E56:AB56,"DK")-COUNTIF(E56:AB56,"NA"))</x:f>
      </x:c>
      <x:c r="AE56" s="146" t="str">
        <x:f>IF(A56="","",IF(COUNT('R05 Clean'!E56:J56)=6,SUM('R05 Clean'!E56:J56)/6,""))</x:f>
      </x:c>
      <x:c r="AF56" s="146" t="str">
        <x:f>IF(A56="","",IF(COUNT('R05 Clean'!K56:P56)=6,SUM('R05 Clean'!K56:P56)/6,""))</x:f>
      </x:c>
      <x:c r="AG56" s="146" t="str">
        <x:f>IF(A56="","",IF(COUNT('R05 Clean'!Q56:V56)=6,SUM('R05 Clean'!Q56:V56)/6,""))</x:f>
      </x:c>
      <x:c r="AH56" s="146" t="str">
        <x:f>IF(A56="","",IF(COUNT('R05 Clean'!W56:AB56)=6,SUM('R05 Clean'!W56:AB56)/6,""))</x:f>
      </x:c>
      <x:c r="AI56" s="144" t="n">
        <x:f>IF(AND(A56="",COUNTA(E56:AB56)&gt;0),1,0)</x:f>
        <x:v>0</x:v>
      </x:c>
      <x:c r="AJ56" s="144" t="n">
        <x:f>IF(A56="",0,IF(COUNTIF($A$10:$A$109,A56)&gt;1,1,0))</x:f>
        <x:v>0</x:v>
      </x:c>
    </x:row>
    <x:row r="57" ht="24" customHeight="1">
      <x:c r="A57" s="38"/>
      <x:c r="B57" s="38"/>
      <x:c r="C57" s="38"/>
      <x:c r="D57" s="102"/>
      <x:c r="E57" s="38"/>
      <x:c r="F57" s="38"/>
      <x:c r="G57" s="38"/>
      <x:c r="H57" s="38"/>
      <x:c r="I57" s="38"/>
      <x:c r="J57" s="38"/>
      <x:c r="K57" s="38"/>
      <x:c r="L57" s="38"/>
      <x:c r="M57" s="38"/>
      <x:c r="N57" s="38"/>
      <x:c r="O57" s="38"/>
      <x:c r="P57" s="38"/>
      <x:c r="Q57" s="38"/>
      <x:c r="R57" s="38"/>
      <x:c r="S57" s="38"/>
      <x:c r="T57" s="38"/>
      <x:c r="U57" s="38"/>
      <x:c r="V57" s="38"/>
      <x:c r="W57" s="38"/>
      <x:c r="X57" s="38"/>
      <x:c r="Y57" s="38"/>
      <x:c r="Z57" s="38"/>
      <x:c r="AA57" s="38"/>
      <x:c r="AB57" s="38"/>
      <x:c r="AC57" s="144" t="str">
        <x:f>IF(A57="","",COUNT('R05 Clean'!E57:AB57))</x:f>
      </x:c>
      <x:c r="AD57" s="144" t="str">
        <x:f>IF(A57="","",COUNTA(E57:AB57)-COUNT('R05 Clean'!E57:AB57)-COUNTIF(E57:AB57,"DK")-COUNTIF(E57:AB57,"NA"))</x:f>
      </x:c>
      <x:c r="AE57" s="146" t="str">
        <x:f>IF(A57="","",IF(COUNT('R05 Clean'!E57:J57)=6,SUM('R05 Clean'!E57:J57)/6,""))</x:f>
      </x:c>
      <x:c r="AF57" s="146" t="str">
        <x:f>IF(A57="","",IF(COUNT('R05 Clean'!K57:P57)=6,SUM('R05 Clean'!K57:P57)/6,""))</x:f>
      </x:c>
      <x:c r="AG57" s="146" t="str">
        <x:f>IF(A57="","",IF(COUNT('R05 Clean'!Q57:V57)=6,SUM('R05 Clean'!Q57:V57)/6,""))</x:f>
      </x:c>
      <x:c r="AH57" s="146" t="str">
        <x:f>IF(A57="","",IF(COUNT('R05 Clean'!W57:AB57)=6,SUM('R05 Clean'!W57:AB57)/6,""))</x:f>
      </x:c>
      <x:c r="AI57" s="144" t="n">
        <x:f>IF(AND(A57="",COUNTA(E57:AB57)&gt;0),1,0)</x:f>
        <x:v>0</x:v>
      </x:c>
      <x:c r="AJ57" s="144" t="n">
        <x:f>IF(A57="",0,IF(COUNTIF($A$10:$A$109,A57)&gt;1,1,0))</x:f>
        <x:v>0</x:v>
      </x:c>
    </x:row>
    <x:row r="58" ht="24" customHeight="1">
      <x:c r="A58" s="38"/>
      <x:c r="B58" s="38"/>
      <x:c r="C58" s="38"/>
      <x:c r="D58" s="102"/>
      <x:c r="E58" s="38"/>
      <x:c r="F58" s="38"/>
      <x:c r="G58" s="38"/>
      <x:c r="H58" s="38"/>
      <x:c r="I58" s="38"/>
      <x:c r="J58" s="38"/>
      <x:c r="K58" s="38"/>
      <x:c r="L58" s="38"/>
      <x:c r="M58" s="38"/>
      <x:c r="N58" s="38"/>
      <x:c r="O58" s="38"/>
      <x:c r="P58" s="38"/>
      <x:c r="Q58" s="38"/>
      <x:c r="R58" s="38"/>
      <x:c r="S58" s="38"/>
      <x:c r="T58" s="38"/>
      <x:c r="U58" s="38"/>
      <x:c r="V58" s="38"/>
      <x:c r="W58" s="38"/>
      <x:c r="X58" s="38"/>
      <x:c r="Y58" s="38"/>
      <x:c r="Z58" s="38"/>
      <x:c r="AA58" s="38"/>
      <x:c r="AB58" s="38"/>
      <x:c r="AC58" s="144" t="str">
        <x:f>IF(A58="","",COUNT('R05 Clean'!E58:AB58))</x:f>
      </x:c>
      <x:c r="AD58" s="144" t="str">
        <x:f>IF(A58="","",COUNTA(E58:AB58)-COUNT('R05 Clean'!E58:AB58)-COUNTIF(E58:AB58,"DK")-COUNTIF(E58:AB58,"NA"))</x:f>
      </x:c>
      <x:c r="AE58" s="146" t="str">
        <x:f>IF(A58="","",IF(COUNT('R05 Clean'!E58:J58)=6,SUM('R05 Clean'!E58:J58)/6,""))</x:f>
      </x:c>
      <x:c r="AF58" s="146" t="str">
        <x:f>IF(A58="","",IF(COUNT('R05 Clean'!K58:P58)=6,SUM('R05 Clean'!K58:P58)/6,""))</x:f>
      </x:c>
      <x:c r="AG58" s="146" t="str">
        <x:f>IF(A58="","",IF(COUNT('R05 Clean'!Q58:V58)=6,SUM('R05 Clean'!Q58:V58)/6,""))</x:f>
      </x:c>
      <x:c r="AH58" s="146" t="str">
        <x:f>IF(A58="","",IF(COUNT('R05 Clean'!W58:AB58)=6,SUM('R05 Clean'!W58:AB58)/6,""))</x:f>
      </x:c>
      <x:c r="AI58" s="144" t="n">
        <x:f>IF(AND(A58="",COUNTA(E58:AB58)&gt;0),1,0)</x:f>
        <x:v>0</x:v>
      </x:c>
      <x:c r="AJ58" s="144" t="n">
        <x:f>IF(A58="",0,IF(COUNTIF($A$10:$A$109,A58)&gt;1,1,0))</x:f>
        <x:v>0</x:v>
      </x:c>
    </x:row>
    <x:row r="59" ht="24" customHeight="1">
      <x:c r="A59" s="38"/>
      <x:c r="B59" s="38"/>
      <x:c r="C59" s="38"/>
      <x:c r="D59" s="102"/>
      <x:c r="E59" s="38"/>
      <x:c r="F59" s="38"/>
      <x:c r="G59" s="38"/>
      <x:c r="H59" s="38"/>
      <x:c r="I59" s="38"/>
      <x:c r="J59" s="38"/>
      <x:c r="K59" s="38"/>
      <x:c r="L59" s="38"/>
      <x:c r="M59" s="38"/>
      <x:c r="N59" s="38"/>
      <x:c r="O59" s="38"/>
      <x:c r="P59" s="38"/>
      <x:c r="Q59" s="38"/>
      <x:c r="R59" s="38"/>
      <x:c r="S59" s="38"/>
      <x:c r="T59" s="38"/>
      <x:c r="U59" s="38"/>
      <x:c r="V59" s="38"/>
      <x:c r="W59" s="38"/>
      <x:c r="X59" s="38"/>
      <x:c r="Y59" s="38"/>
      <x:c r="Z59" s="38"/>
      <x:c r="AA59" s="38"/>
      <x:c r="AB59" s="38"/>
      <x:c r="AC59" s="144" t="str">
        <x:f>IF(A59="","",COUNT('R05 Clean'!E59:AB59))</x:f>
      </x:c>
      <x:c r="AD59" s="144" t="str">
        <x:f>IF(A59="","",COUNTA(E59:AB59)-COUNT('R05 Clean'!E59:AB59)-COUNTIF(E59:AB59,"DK")-COUNTIF(E59:AB59,"NA"))</x:f>
      </x:c>
      <x:c r="AE59" s="146" t="str">
        <x:f>IF(A59="","",IF(COUNT('R05 Clean'!E59:J59)=6,SUM('R05 Clean'!E59:J59)/6,""))</x:f>
      </x:c>
      <x:c r="AF59" s="146" t="str">
        <x:f>IF(A59="","",IF(COUNT('R05 Clean'!K59:P59)=6,SUM('R05 Clean'!K59:P59)/6,""))</x:f>
      </x:c>
      <x:c r="AG59" s="146" t="str">
        <x:f>IF(A59="","",IF(COUNT('R05 Clean'!Q59:V59)=6,SUM('R05 Clean'!Q59:V59)/6,""))</x:f>
      </x:c>
      <x:c r="AH59" s="146" t="str">
        <x:f>IF(A59="","",IF(COUNT('R05 Clean'!W59:AB59)=6,SUM('R05 Clean'!W59:AB59)/6,""))</x:f>
      </x:c>
      <x:c r="AI59" s="144" t="n">
        <x:f>IF(AND(A59="",COUNTA(E59:AB59)&gt;0),1,0)</x:f>
        <x:v>0</x:v>
      </x:c>
      <x:c r="AJ59" s="144" t="n">
        <x:f>IF(A59="",0,IF(COUNTIF($A$10:$A$109,A59)&gt;1,1,0))</x:f>
        <x:v>0</x:v>
      </x:c>
    </x:row>
    <x:row r="60" ht="24" customHeight="1">
      <x:c r="A60" s="38"/>
      <x:c r="B60" s="38"/>
      <x:c r="C60" s="38"/>
      <x:c r="D60" s="102"/>
      <x:c r="E60" s="38"/>
      <x:c r="F60" s="38"/>
      <x:c r="G60" s="38"/>
      <x:c r="H60" s="38"/>
      <x:c r="I60" s="38"/>
      <x:c r="J60" s="38"/>
      <x:c r="K60" s="38"/>
      <x:c r="L60" s="38"/>
      <x:c r="M60" s="38"/>
      <x:c r="N60" s="38"/>
      <x:c r="O60" s="38"/>
      <x:c r="P60" s="38"/>
      <x:c r="Q60" s="38"/>
      <x:c r="R60" s="38"/>
      <x:c r="S60" s="38"/>
      <x:c r="T60" s="38"/>
      <x:c r="U60" s="38"/>
      <x:c r="V60" s="38"/>
      <x:c r="W60" s="38"/>
      <x:c r="X60" s="38"/>
      <x:c r="Y60" s="38"/>
      <x:c r="Z60" s="38"/>
      <x:c r="AA60" s="38"/>
      <x:c r="AB60" s="38"/>
      <x:c r="AC60" s="144" t="str">
        <x:f>IF(A60="","",COUNT('R05 Clean'!E60:AB60))</x:f>
      </x:c>
      <x:c r="AD60" s="144" t="str">
        <x:f>IF(A60="","",COUNTA(E60:AB60)-COUNT('R05 Clean'!E60:AB60)-COUNTIF(E60:AB60,"DK")-COUNTIF(E60:AB60,"NA"))</x:f>
      </x:c>
      <x:c r="AE60" s="146" t="str">
        <x:f>IF(A60="","",IF(COUNT('R05 Clean'!E60:J60)=6,SUM('R05 Clean'!E60:J60)/6,""))</x:f>
      </x:c>
      <x:c r="AF60" s="146" t="str">
        <x:f>IF(A60="","",IF(COUNT('R05 Clean'!K60:P60)=6,SUM('R05 Clean'!K60:P60)/6,""))</x:f>
      </x:c>
      <x:c r="AG60" s="146" t="str">
        <x:f>IF(A60="","",IF(COUNT('R05 Clean'!Q60:V60)=6,SUM('R05 Clean'!Q60:V60)/6,""))</x:f>
      </x:c>
      <x:c r="AH60" s="146" t="str">
        <x:f>IF(A60="","",IF(COUNT('R05 Clean'!W60:AB60)=6,SUM('R05 Clean'!W60:AB60)/6,""))</x:f>
      </x:c>
      <x:c r="AI60" s="144" t="n">
        <x:f>IF(AND(A60="",COUNTA(E60:AB60)&gt;0),1,0)</x:f>
        <x:v>0</x:v>
      </x:c>
      <x:c r="AJ60" s="144" t="n">
        <x:f>IF(A60="",0,IF(COUNTIF($A$10:$A$109,A60)&gt;1,1,0))</x:f>
        <x:v>0</x:v>
      </x:c>
    </x:row>
    <x:row r="61" ht="24" customHeight="1">
      <x:c r="A61" s="38"/>
      <x:c r="B61" s="38"/>
      <x:c r="C61" s="38"/>
      <x:c r="D61" s="102"/>
      <x:c r="E61" s="38"/>
      <x:c r="F61" s="38"/>
      <x:c r="G61" s="38"/>
      <x:c r="H61" s="38"/>
      <x:c r="I61" s="38"/>
      <x:c r="J61" s="38"/>
      <x:c r="K61" s="38"/>
      <x:c r="L61" s="38"/>
      <x:c r="M61" s="38"/>
      <x:c r="N61" s="38"/>
      <x:c r="O61" s="38"/>
      <x:c r="P61" s="38"/>
      <x:c r="Q61" s="38"/>
      <x:c r="R61" s="38"/>
      <x:c r="S61" s="38"/>
      <x:c r="T61" s="38"/>
      <x:c r="U61" s="38"/>
      <x:c r="V61" s="38"/>
      <x:c r="W61" s="38"/>
      <x:c r="X61" s="38"/>
      <x:c r="Y61" s="38"/>
      <x:c r="Z61" s="38"/>
      <x:c r="AA61" s="38"/>
      <x:c r="AB61" s="38"/>
      <x:c r="AC61" s="144" t="str">
        <x:f>IF(A61="","",COUNT('R05 Clean'!E61:AB61))</x:f>
      </x:c>
      <x:c r="AD61" s="144" t="str">
        <x:f>IF(A61="","",COUNTA(E61:AB61)-COUNT('R05 Clean'!E61:AB61)-COUNTIF(E61:AB61,"DK")-COUNTIF(E61:AB61,"NA"))</x:f>
      </x:c>
      <x:c r="AE61" s="146" t="str">
        <x:f>IF(A61="","",IF(COUNT('R05 Clean'!E61:J61)=6,SUM('R05 Clean'!E61:J61)/6,""))</x:f>
      </x:c>
      <x:c r="AF61" s="146" t="str">
        <x:f>IF(A61="","",IF(COUNT('R05 Clean'!K61:P61)=6,SUM('R05 Clean'!K61:P61)/6,""))</x:f>
      </x:c>
      <x:c r="AG61" s="146" t="str">
        <x:f>IF(A61="","",IF(COUNT('R05 Clean'!Q61:V61)=6,SUM('R05 Clean'!Q61:V61)/6,""))</x:f>
      </x:c>
      <x:c r="AH61" s="146" t="str">
        <x:f>IF(A61="","",IF(COUNT('R05 Clean'!W61:AB61)=6,SUM('R05 Clean'!W61:AB61)/6,""))</x:f>
      </x:c>
      <x:c r="AI61" s="144" t="n">
        <x:f>IF(AND(A61="",COUNTA(E61:AB61)&gt;0),1,0)</x:f>
        <x:v>0</x:v>
      </x:c>
      <x:c r="AJ61" s="144" t="n">
        <x:f>IF(A61="",0,IF(COUNTIF($A$10:$A$109,A61)&gt;1,1,0))</x:f>
        <x:v>0</x:v>
      </x:c>
    </x:row>
    <x:row r="62" ht="24" customHeight="1">
      <x:c r="A62" s="38"/>
      <x:c r="B62" s="38"/>
      <x:c r="C62" s="38"/>
      <x:c r="D62" s="102"/>
      <x:c r="E62" s="38"/>
      <x:c r="F62" s="38"/>
      <x:c r="G62" s="38"/>
      <x:c r="H62" s="38"/>
      <x:c r="I62" s="38"/>
      <x:c r="J62" s="38"/>
      <x:c r="K62" s="38"/>
      <x:c r="L62" s="38"/>
      <x:c r="M62" s="38"/>
      <x:c r="N62" s="38"/>
      <x:c r="O62" s="38"/>
      <x:c r="P62" s="38"/>
      <x:c r="Q62" s="38"/>
      <x:c r="R62" s="38"/>
      <x:c r="S62" s="38"/>
      <x:c r="T62" s="38"/>
      <x:c r="U62" s="38"/>
      <x:c r="V62" s="38"/>
      <x:c r="W62" s="38"/>
      <x:c r="X62" s="38"/>
      <x:c r="Y62" s="38"/>
      <x:c r="Z62" s="38"/>
      <x:c r="AA62" s="38"/>
      <x:c r="AB62" s="38"/>
      <x:c r="AC62" s="144" t="str">
        <x:f>IF(A62="","",COUNT('R05 Clean'!E62:AB62))</x:f>
      </x:c>
      <x:c r="AD62" s="144" t="str">
        <x:f>IF(A62="","",COUNTA(E62:AB62)-COUNT('R05 Clean'!E62:AB62)-COUNTIF(E62:AB62,"DK")-COUNTIF(E62:AB62,"NA"))</x:f>
      </x:c>
      <x:c r="AE62" s="146" t="str">
        <x:f>IF(A62="","",IF(COUNT('R05 Clean'!E62:J62)=6,SUM('R05 Clean'!E62:J62)/6,""))</x:f>
      </x:c>
      <x:c r="AF62" s="146" t="str">
        <x:f>IF(A62="","",IF(COUNT('R05 Clean'!K62:P62)=6,SUM('R05 Clean'!K62:P62)/6,""))</x:f>
      </x:c>
      <x:c r="AG62" s="146" t="str">
        <x:f>IF(A62="","",IF(COUNT('R05 Clean'!Q62:V62)=6,SUM('R05 Clean'!Q62:V62)/6,""))</x:f>
      </x:c>
      <x:c r="AH62" s="146" t="str">
        <x:f>IF(A62="","",IF(COUNT('R05 Clean'!W62:AB62)=6,SUM('R05 Clean'!W62:AB62)/6,""))</x:f>
      </x:c>
      <x:c r="AI62" s="144" t="n">
        <x:f>IF(AND(A62="",COUNTA(E62:AB62)&gt;0),1,0)</x:f>
        <x:v>0</x:v>
      </x:c>
      <x:c r="AJ62" s="144" t="n">
        <x:f>IF(A62="",0,IF(COUNTIF($A$10:$A$109,A62)&gt;1,1,0))</x:f>
        <x:v>0</x:v>
      </x:c>
    </x:row>
    <x:row r="63" ht="24" customHeight="1">
      <x:c r="A63" s="38"/>
      <x:c r="B63" s="38"/>
      <x:c r="C63" s="38"/>
      <x:c r="D63" s="102"/>
      <x:c r="E63" s="38"/>
      <x:c r="F63" s="38"/>
      <x:c r="G63" s="38"/>
      <x:c r="H63" s="38"/>
      <x:c r="I63" s="38"/>
      <x:c r="J63" s="38"/>
      <x:c r="K63" s="38"/>
      <x:c r="L63" s="38"/>
      <x:c r="M63" s="38"/>
      <x:c r="N63" s="38"/>
      <x:c r="O63" s="38"/>
      <x:c r="P63" s="38"/>
      <x:c r="Q63" s="38"/>
      <x:c r="R63" s="38"/>
      <x:c r="S63" s="38"/>
      <x:c r="T63" s="38"/>
      <x:c r="U63" s="38"/>
      <x:c r="V63" s="38"/>
      <x:c r="W63" s="38"/>
      <x:c r="X63" s="38"/>
      <x:c r="Y63" s="38"/>
      <x:c r="Z63" s="38"/>
      <x:c r="AA63" s="38"/>
      <x:c r="AB63" s="38"/>
      <x:c r="AC63" s="144" t="str">
        <x:f>IF(A63="","",COUNT('R05 Clean'!E63:AB63))</x:f>
      </x:c>
      <x:c r="AD63" s="144" t="str">
        <x:f>IF(A63="","",COUNTA(E63:AB63)-COUNT('R05 Clean'!E63:AB63)-COUNTIF(E63:AB63,"DK")-COUNTIF(E63:AB63,"NA"))</x:f>
      </x:c>
      <x:c r="AE63" s="146" t="str">
        <x:f>IF(A63="","",IF(COUNT('R05 Clean'!E63:J63)=6,SUM('R05 Clean'!E63:J63)/6,""))</x:f>
      </x:c>
      <x:c r="AF63" s="146" t="str">
        <x:f>IF(A63="","",IF(COUNT('R05 Clean'!K63:P63)=6,SUM('R05 Clean'!K63:P63)/6,""))</x:f>
      </x:c>
      <x:c r="AG63" s="146" t="str">
        <x:f>IF(A63="","",IF(COUNT('R05 Clean'!Q63:V63)=6,SUM('R05 Clean'!Q63:V63)/6,""))</x:f>
      </x:c>
      <x:c r="AH63" s="146" t="str">
        <x:f>IF(A63="","",IF(COUNT('R05 Clean'!W63:AB63)=6,SUM('R05 Clean'!W63:AB63)/6,""))</x:f>
      </x:c>
      <x:c r="AI63" s="144" t="n">
        <x:f>IF(AND(A63="",COUNTA(E63:AB63)&gt;0),1,0)</x:f>
        <x:v>0</x:v>
      </x:c>
      <x:c r="AJ63" s="144" t="n">
        <x:f>IF(A63="",0,IF(COUNTIF($A$10:$A$109,A63)&gt;1,1,0))</x:f>
        <x:v>0</x:v>
      </x:c>
    </x:row>
    <x:row r="64" ht="24" customHeight="1">
      <x:c r="A64" s="38"/>
      <x:c r="B64" s="38"/>
      <x:c r="C64" s="38"/>
      <x:c r="D64" s="102"/>
      <x:c r="E64" s="38"/>
      <x:c r="F64" s="38"/>
      <x:c r="G64" s="38"/>
      <x:c r="H64" s="38"/>
      <x:c r="I64" s="38"/>
      <x:c r="J64" s="38"/>
      <x:c r="K64" s="38"/>
      <x:c r="L64" s="38"/>
      <x:c r="M64" s="38"/>
      <x:c r="N64" s="38"/>
      <x:c r="O64" s="38"/>
      <x:c r="P64" s="38"/>
      <x:c r="Q64" s="38"/>
      <x:c r="R64" s="38"/>
      <x:c r="S64" s="38"/>
      <x:c r="T64" s="38"/>
      <x:c r="U64" s="38"/>
      <x:c r="V64" s="38"/>
      <x:c r="W64" s="38"/>
      <x:c r="X64" s="38"/>
      <x:c r="Y64" s="38"/>
      <x:c r="Z64" s="38"/>
      <x:c r="AA64" s="38"/>
      <x:c r="AB64" s="38"/>
      <x:c r="AC64" s="144" t="str">
        <x:f>IF(A64="","",COUNT('R05 Clean'!E64:AB64))</x:f>
      </x:c>
      <x:c r="AD64" s="144" t="str">
        <x:f>IF(A64="","",COUNTA(E64:AB64)-COUNT('R05 Clean'!E64:AB64)-COUNTIF(E64:AB64,"DK")-COUNTIF(E64:AB64,"NA"))</x:f>
      </x:c>
      <x:c r="AE64" s="146" t="str">
        <x:f>IF(A64="","",IF(COUNT('R05 Clean'!E64:J64)=6,SUM('R05 Clean'!E64:J64)/6,""))</x:f>
      </x:c>
      <x:c r="AF64" s="146" t="str">
        <x:f>IF(A64="","",IF(COUNT('R05 Clean'!K64:P64)=6,SUM('R05 Clean'!K64:P64)/6,""))</x:f>
      </x:c>
      <x:c r="AG64" s="146" t="str">
        <x:f>IF(A64="","",IF(COUNT('R05 Clean'!Q64:V64)=6,SUM('R05 Clean'!Q64:V64)/6,""))</x:f>
      </x:c>
      <x:c r="AH64" s="146" t="str">
        <x:f>IF(A64="","",IF(COUNT('R05 Clean'!W64:AB64)=6,SUM('R05 Clean'!W64:AB64)/6,""))</x:f>
      </x:c>
      <x:c r="AI64" s="144" t="n">
        <x:f>IF(AND(A64="",COUNTA(E64:AB64)&gt;0),1,0)</x:f>
        <x:v>0</x:v>
      </x:c>
      <x:c r="AJ64" s="144" t="n">
        <x:f>IF(A64="",0,IF(COUNTIF($A$10:$A$109,A64)&gt;1,1,0))</x:f>
        <x:v>0</x:v>
      </x:c>
    </x:row>
    <x:row r="65" ht="24" customHeight="1">
      <x:c r="A65" s="38"/>
      <x:c r="B65" s="38"/>
      <x:c r="C65" s="38"/>
      <x:c r="D65" s="102"/>
      <x:c r="E65" s="38"/>
      <x:c r="F65" s="38"/>
      <x:c r="G65" s="38"/>
      <x:c r="H65" s="38"/>
      <x:c r="I65" s="38"/>
      <x:c r="J65" s="38"/>
      <x:c r="K65" s="38"/>
      <x:c r="L65" s="38"/>
      <x:c r="M65" s="38"/>
      <x:c r="N65" s="38"/>
      <x:c r="O65" s="38"/>
      <x:c r="P65" s="38"/>
      <x:c r="Q65" s="38"/>
      <x:c r="R65" s="38"/>
      <x:c r="S65" s="38"/>
      <x:c r="T65" s="38"/>
      <x:c r="U65" s="38"/>
      <x:c r="V65" s="38"/>
      <x:c r="W65" s="38"/>
      <x:c r="X65" s="38"/>
      <x:c r="Y65" s="38"/>
      <x:c r="Z65" s="38"/>
      <x:c r="AA65" s="38"/>
      <x:c r="AB65" s="38"/>
      <x:c r="AC65" s="144" t="str">
        <x:f>IF(A65="","",COUNT('R05 Clean'!E65:AB65))</x:f>
      </x:c>
      <x:c r="AD65" s="144" t="str">
        <x:f>IF(A65="","",COUNTA(E65:AB65)-COUNT('R05 Clean'!E65:AB65)-COUNTIF(E65:AB65,"DK")-COUNTIF(E65:AB65,"NA"))</x:f>
      </x:c>
      <x:c r="AE65" s="146" t="str">
        <x:f>IF(A65="","",IF(COUNT('R05 Clean'!E65:J65)=6,SUM('R05 Clean'!E65:J65)/6,""))</x:f>
      </x:c>
      <x:c r="AF65" s="146" t="str">
        <x:f>IF(A65="","",IF(COUNT('R05 Clean'!K65:P65)=6,SUM('R05 Clean'!K65:P65)/6,""))</x:f>
      </x:c>
      <x:c r="AG65" s="146" t="str">
        <x:f>IF(A65="","",IF(COUNT('R05 Clean'!Q65:V65)=6,SUM('R05 Clean'!Q65:V65)/6,""))</x:f>
      </x:c>
      <x:c r="AH65" s="146" t="str">
        <x:f>IF(A65="","",IF(COUNT('R05 Clean'!W65:AB65)=6,SUM('R05 Clean'!W65:AB65)/6,""))</x:f>
      </x:c>
      <x:c r="AI65" s="144" t="n">
        <x:f>IF(AND(A65="",COUNTA(E65:AB65)&gt;0),1,0)</x:f>
        <x:v>0</x:v>
      </x:c>
      <x:c r="AJ65" s="144" t="n">
        <x:f>IF(A65="",0,IF(COUNTIF($A$10:$A$109,A65)&gt;1,1,0))</x:f>
        <x:v>0</x:v>
      </x:c>
    </x:row>
    <x:row r="66" ht="24" customHeight="1">
      <x:c r="A66" s="38"/>
      <x:c r="B66" s="38"/>
      <x:c r="C66" s="38"/>
      <x:c r="D66" s="102"/>
      <x:c r="E66" s="38"/>
      <x:c r="F66" s="38"/>
      <x:c r="G66" s="38"/>
      <x:c r="H66" s="38"/>
      <x:c r="I66" s="38"/>
      <x:c r="J66" s="38"/>
      <x:c r="K66" s="38"/>
      <x:c r="L66" s="38"/>
      <x:c r="M66" s="38"/>
      <x:c r="N66" s="38"/>
      <x:c r="O66" s="38"/>
      <x:c r="P66" s="38"/>
      <x:c r="Q66" s="38"/>
      <x:c r="R66" s="38"/>
      <x:c r="S66" s="38"/>
      <x:c r="T66" s="38"/>
      <x:c r="U66" s="38"/>
      <x:c r="V66" s="38"/>
      <x:c r="W66" s="38"/>
      <x:c r="X66" s="38"/>
      <x:c r="Y66" s="38"/>
      <x:c r="Z66" s="38"/>
      <x:c r="AA66" s="38"/>
      <x:c r="AB66" s="38"/>
      <x:c r="AC66" s="144" t="str">
        <x:f>IF(A66="","",COUNT('R05 Clean'!E66:AB66))</x:f>
      </x:c>
      <x:c r="AD66" s="144" t="str">
        <x:f>IF(A66="","",COUNTA(E66:AB66)-COUNT('R05 Clean'!E66:AB66)-COUNTIF(E66:AB66,"DK")-COUNTIF(E66:AB66,"NA"))</x:f>
      </x:c>
      <x:c r="AE66" s="146" t="str">
        <x:f>IF(A66="","",IF(COUNT('R05 Clean'!E66:J66)=6,SUM('R05 Clean'!E66:J66)/6,""))</x:f>
      </x:c>
      <x:c r="AF66" s="146" t="str">
        <x:f>IF(A66="","",IF(COUNT('R05 Clean'!K66:P66)=6,SUM('R05 Clean'!K66:P66)/6,""))</x:f>
      </x:c>
      <x:c r="AG66" s="146" t="str">
        <x:f>IF(A66="","",IF(COUNT('R05 Clean'!Q66:V66)=6,SUM('R05 Clean'!Q66:V66)/6,""))</x:f>
      </x:c>
      <x:c r="AH66" s="146" t="str">
        <x:f>IF(A66="","",IF(COUNT('R05 Clean'!W66:AB66)=6,SUM('R05 Clean'!W66:AB66)/6,""))</x:f>
      </x:c>
      <x:c r="AI66" s="144" t="n">
        <x:f>IF(AND(A66="",COUNTA(E66:AB66)&gt;0),1,0)</x:f>
        <x:v>0</x:v>
      </x:c>
      <x:c r="AJ66" s="144" t="n">
        <x:f>IF(A66="",0,IF(COUNTIF($A$10:$A$109,A66)&gt;1,1,0))</x:f>
        <x:v>0</x:v>
      </x:c>
    </x:row>
    <x:row r="67" ht="24" customHeight="1">
      <x:c r="A67" s="38"/>
      <x:c r="B67" s="38"/>
      <x:c r="C67" s="38"/>
      <x:c r="D67" s="102"/>
      <x:c r="E67" s="38"/>
      <x:c r="F67" s="38"/>
      <x:c r="G67" s="38"/>
      <x:c r="H67" s="38"/>
      <x:c r="I67" s="38"/>
      <x:c r="J67" s="38"/>
      <x:c r="K67" s="38"/>
      <x:c r="L67" s="38"/>
      <x:c r="M67" s="38"/>
      <x:c r="N67" s="38"/>
      <x:c r="O67" s="38"/>
      <x:c r="P67" s="38"/>
      <x:c r="Q67" s="38"/>
      <x:c r="R67" s="38"/>
      <x:c r="S67" s="38"/>
      <x:c r="T67" s="38"/>
      <x:c r="U67" s="38"/>
      <x:c r="V67" s="38"/>
      <x:c r="W67" s="38"/>
      <x:c r="X67" s="38"/>
      <x:c r="Y67" s="38"/>
      <x:c r="Z67" s="38"/>
      <x:c r="AA67" s="38"/>
      <x:c r="AB67" s="38"/>
      <x:c r="AC67" s="144" t="str">
        <x:f>IF(A67="","",COUNT('R05 Clean'!E67:AB67))</x:f>
      </x:c>
      <x:c r="AD67" s="144" t="str">
        <x:f>IF(A67="","",COUNTA(E67:AB67)-COUNT('R05 Clean'!E67:AB67)-COUNTIF(E67:AB67,"DK")-COUNTIF(E67:AB67,"NA"))</x:f>
      </x:c>
      <x:c r="AE67" s="146" t="str">
        <x:f>IF(A67="","",IF(COUNT('R05 Clean'!E67:J67)=6,SUM('R05 Clean'!E67:J67)/6,""))</x:f>
      </x:c>
      <x:c r="AF67" s="146" t="str">
        <x:f>IF(A67="","",IF(COUNT('R05 Clean'!K67:P67)=6,SUM('R05 Clean'!K67:P67)/6,""))</x:f>
      </x:c>
      <x:c r="AG67" s="146" t="str">
        <x:f>IF(A67="","",IF(COUNT('R05 Clean'!Q67:V67)=6,SUM('R05 Clean'!Q67:V67)/6,""))</x:f>
      </x:c>
      <x:c r="AH67" s="146" t="str">
        <x:f>IF(A67="","",IF(COUNT('R05 Clean'!W67:AB67)=6,SUM('R05 Clean'!W67:AB67)/6,""))</x:f>
      </x:c>
      <x:c r="AI67" s="144" t="n">
        <x:f>IF(AND(A67="",COUNTA(E67:AB67)&gt;0),1,0)</x:f>
        <x:v>0</x:v>
      </x:c>
      <x:c r="AJ67" s="144" t="n">
        <x:f>IF(A67="",0,IF(COUNTIF($A$10:$A$109,A67)&gt;1,1,0))</x:f>
        <x:v>0</x:v>
      </x:c>
    </x:row>
    <x:row r="68" ht="24" customHeight="1">
      <x:c r="A68" s="38"/>
      <x:c r="B68" s="38"/>
      <x:c r="C68" s="38"/>
      <x:c r="D68" s="102"/>
      <x:c r="E68" s="38"/>
      <x:c r="F68" s="38"/>
      <x:c r="G68" s="38"/>
      <x:c r="H68" s="38"/>
      <x:c r="I68" s="38"/>
      <x:c r="J68" s="38"/>
      <x:c r="K68" s="38"/>
      <x:c r="L68" s="38"/>
      <x:c r="M68" s="38"/>
      <x:c r="N68" s="38"/>
      <x:c r="O68" s="38"/>
      <x:c r="P68" s="38"/>
      <x:c r="Q68" s="38"/>
      <x:c r="R68" s="38"/>
      <x:c r="S68" s="38"/>
      <x:c r="T68" s="38"/>
      <x:c r="U68" s="38"/>
      <x:c r="V68" s="38"/>
      <x:c r="W68" s="38"/>
      <x:c r="X68" s="38"/>
      <x:c r="Y68" s="38"/>
      <x:c r="Z68" s="38"/>
      <x:c r="AA68" s="38"/>
      <x:c r="AB68" s="38"/>
      <x:c r="AC68" s="144" t="str">
        <x:f>IF(A68="","",COUNT('R05 Clean'!E68:AB68))</x:f>
      </x:c>
      <x:c r="AD68" s="144" t="str">
        <x:f>IF(A68="","",COUNTA(E68:AB68)-COUNT('R05 Clean'!E68:AB68)-COUNTIF(E68:AB68,"DK")-COUNTIF(E68:AB68,"NA"))</x:f>
      </x:c>
      <x:c r="AE68" s="146" t="str">
        <x:f>IF(A68="","",IF(COUNT('R05 Clean'!E68:J68)=6,SUM('R05 Clean'!E68:J68)/6,""))</x:f>
      </x:c>
      <x:c r="AF68" s="146" t="str">
        <x:f>IF(A68="","",IF(COUNT('R05 Clean'!K68:P68)=6,SUM('R05 Clean'!K68:P68)/6,""))</x:f>
      </x:c>
      <x:c r="AG68" s="146" t="str">
        <x:f>IF(A68="","",IF(COUNT('R05 Clean'!Q68:V68)=6,SUM('R05 Clean'!Q68:V68)/6,""))</x:f>
      </x:c>
      <x:c r="AH68" s="146" t="str">
        <x:f>IF(A68="","",IF(COUNT('R05 Clean'!W68:AB68)=6,SUM('R05 Clean'!W68:AB68)/6,""))</x:f>
      </x:c>
      <x:c r="AI68" s="144" t="n">
        <x:f>IF(AND(A68="",COUNTA(E68:AB68)&gt;0),1,0)</x:f>
        <x:v>0</x:v>
      </x:c>
      <x:c r="AJ68" s="144" t="n">
        <x:f>IF(A68="",0,IF(COUNTIF($A$10:$A$109,A68)&gt;1,1,0))</x:f>
        <x:v>0</x:v>
      </x:c>
    </x:row>
    <x:row r="69" ht="24" customHeight="1">
      <x:c r="A69" s="38"/>
      <x:c r="B69" s="38"/>
      <x:c r="C69" s="38"/>
      <x:c r="D69" s="102"/>
      <x:c r="E69" s="38"/>
      <x:c r="F69" s="38"/>
      <x:c r="G69" s="38"/>
      <x:c r="H69" s="38"/>
      <x:c r="I69" s="38"/>
      <x:c r="J69" s="38"/>
      <x:c r="K69" s="38"/>
      <x:c r="L69" s="38"/>
      <x:c r="M69" s="38"/>
      <x:c r="N69" s="38"/>
      <x:c r="O69" s="38"/>
      <x:c r="P69" s="38"/>
      <x:c r="Q69" s="38"/>
      <x:c r="R69" s="38"/>
      <x:c r="S69" s="38"/>
      <x:c r="T69" s="38"/>
      <x:c r="U69" s="38"/>
      <x:c r="V69" s="38"/>
      <x:c r="W69" s="38"/>
      <x:c r="X69" s="38"/>
      <x:c r="Y69" s="38"/>
      <x:c r="Z69" s="38"/>
      <x:c r="AA69" s="38"/>
      <x:c r="AB69" s="38"/>
      <x:c r="AC69" s="144" t="str">
        <x:f>IF(A69="","",COUNT('R05 Clean'!E69:AB69))</x:f>
      </x:c>
      <x:c r="AD69" s="144" t="str">
        <x:f>IF(A69="","",COUNTA(E69:AB69)-COUNT('R05 Clean'!E69:AB69)-COUNTIF(E69:AB69,"DK")-COUNTIF(E69:AB69,"NA"))</x:f>
      </x:c>
      <x:c r="AE69" s="146" t="str">
        <x:f>IF(A69="","",IF(COUNT('R05 Clean'!E69:J69)=6,SUM('R05 Clean'!E69:J69)/6,""))</x:f>
      </x:c>
      <x:c r="AF69" s="146" t="str">
        <x:f>IF(A69="","",IF(COUNT('R05 Clean'!K69:P69)=6,SUM('R05 Clean'!K69:P69)/6,""))</x:f>
      </x:c>
      <x:c r="AG69" s="146" t="str">
        <x:f>IF(A69="","",IF(COUNT('R05 Clean'!Q69:V69)=6,SUM('R05 Clean'!Q69:V69)/6,""))</x:f>
      </x:c>
      <x:c r="AH69" s="146" t="str">
        <x:f>IF(A69="","",IF(COUNT('R05 Clean'!W69:AB69)=6,SUM('R05 Clean'!W69:AB69)/6,""))</x:f>
      </x:c>
      <x:c r="AI69" s="144" t="n">
        <x:f>IF(AND(A69="",COUNTA(E69:AB69)&gt;0),1,0)</x:f>
        <x:v>0</x:v>
      </x:c>
      <x:c r="AJ69" s="144" t="n">
        <x:f>IF(A69="",0,IF(COUNTIF($A$10:$A$109,A69)&gt;1,1,0))</x:f>
        <x:v>0</x:v>
      </x:c>
    </x:row>
    <x:row r="70" ht="24" customHeight="1">
      <x:c r="A70" s="38"/>
      <x:c r="B70" s="38"/>
      <x:c r="C70" s="38"/>
      <x:c r="D70" s="102"/>
      <x:c r="E70" s="38"/>
      <x:c r="F70" s="38"/>
      <x:c r="G70" s="38"/>
      <x:c r="H70" s="38"/>
      <x:c r="I70" s="38"/>
      <x:c r="J70" s="38"/>
      <x:c r="K70" s="38"/>
      <x:c r="L70" s="38"/>
      <x:c r="M70" s="38"/>
      <x:c r="N70" s="38"/>
      <x:c r="O70" s="38"/>
      <x:c r="P70" s="38"/>
      <x:c r="Q70" s="38"/>
      <x:c r="R70" s="38"/>
      <x:c r="S70" s="38"/>
      <x:c r="T70" s="38"/>
      <x:c r="U70" s="38"/>
      <x:c r="V70" s="38"/>
      <x:c r="W70" s="38"/>
      <x:c r="X70" s="38"/>
      <x:c r="Y70" s="38"/>
      <x:c r="Z70" s="38"/>
      <x:c r="AA70" s="38"/>
      <x:c r="AB70" s="38"/>
      <x:c r="AC70" s="144" t="str">
        <x:f>IF(A70="","",COUNT('R05 Clean'!E70:AB70))</x:f>
      </x:c>
      <x:c r="AD70" s="144" t="str">
        <x:f>IF(A70="","",COUNTA(E70:AB70)-COUNT('R05 Clean'!E70:AB70)-COUNTIF(E70:AB70,"DK")-COUNTIF(E70:AB70,"NA"))</x:f>
      </x:c>
      <x:c r="AE70" s="146" t="str">
        <x:f>IF(A70="","",IF(COUNT('R05 Clean'!E70:J70)=6,SUM('R05 Clean'!E70:J70)/6,""))</x:f>
      </x:c>
      <x:c r="AF70" s="146" t="str">
        <x:f>IF(A70="","",IF(COUNT('R05 Clean'!K70:P70)=6,SUM('R05 Clean'!K70:P70)/6,""))</x:f>
      </x:c>
      <x:c r="AG70" s="146" t="str">
        <x:f>IF(A70="","",IF(COUNT('R05 Clean'!Q70:V70)=6,SUM('R05 Clean'!Q70:V70)/6,""))</x:f>
      </x:c>
      <x:c r="AH70" s="146" t="str">
        <x:f>IF(A70="","",IF(COUNT('R05 Clean'!W70:AB70)=6,SUM('R05 Clean'!W70:AB70)/6,""))</x:f>
      </x:c>
      <x:c r="AI70" s="144" t="n">
        <x:f>IF(AND(A70="",COUNTA(E70:AB70)&gt;0),1,0)</x:f>
        <x:v>0</x:v>
      </x:c>
      <x:c r="AJ70" s="144" t="n">
        <x:f>IF(A70="",0,IF(COUNTIF($A$10:$A$109,A70)&gt;1,1,0))</x:f>
        <x:v>0</x:v>
      </x:c>
    </x:row>
    <x:row r="71" ht="24" customHeight="1">
      <x:c r="A71" s="38"/>
      <x:c r="B71" s="38"/>
      <x:c r="C71" s="38"/>
      <x:c r="D71" s="102"/>
      <x:c r="E71" s="38"/>
      <x:c r="F71" s="38"/>
      <x:c r="G71" s="38"/>
      <x:c r="H71" s="38"/>
      <x:c r="I71" s="38"/>
      <x:c r="J71" s="38"/>
      <x:c r="K71" s="38"/>
      <x:c r="L71" s="38"/>
      <x:c r="M71" s="38"/>
      <x:c r="N71" s="38"/>
      <x:c r="O71" s="38"/>
      <x:c r="P71" s="38"/>
      <x:c r="Q71" s="38"/>
      <x:c r="R71" s="38"/>
      <x:c r="S71" s="38"/>
      <x:c r="T71" s="38"/>
      <x:c r="U71" s="38"/>
      <x:c r="V71" s="38"/>
      <x:c r="W71" s="38"/>
      <x:c r="X71" s="38"/>
      <x:c r="Y71" s="38"/>
      <x:c r="Z71" s="38"/>
      <x:c r="AA71" s="38"/>
      <x:c r="AB71" s="38"/>
      <x:c r="AC71" s="144" t="str">
        <x:f>IF(A71="","",COUNT('R05 Clean'!E71:AB71))</x:f>
      </x:c>
      <x:c r="AD71" s="144" t="str">
        <x:f>IF(A71="","",COUNTA(E71:AB71)-COUNT('R05 Clean'!E71:AB71)-COUNTIF(E71:AB71,"DK")-COUNTIF(E71:AB71,"NA"))</x:f>
      </x:c>
      <x:c r="AE71" s="146" t="str">
        <x:f>IF(A71="","",IF(COUNT('R05 Clean'!E71:J71)=6,SUM('R05 Clean'!E71:J71)/6,""))</x:f>
      </x:c>
      <x:c r="AF71" s="146" t="str">
        <x:f>IF(A71="","",IF(COUNT('R05 Clean'!K71:P71)=6,SUM('R05 Clean'!K71:P71)/6,""))</x:f>
      </x:c>
      <x:c r="AG71" s="146" t="str">
        <x:f>IF(A71="","",IF(COUNT('R05 Clean'!Q71:V71)=6,SUM('R05 Clean'!Q71:V71)/6,""))</x:f>
      </x:c>
      <x:c r="AH71" s="146" t="str">
        <x:f>IF(A71="","",IF(COUNT('R05 Clean'!W71:AB71)=6,SUM('R05 Clean'!W71:AB71)/6,""))</x:f>
      </x:c>
      <x:c r="AI71" s="144" t="n">
        <x:f>IF(AND(A71="",COUNTA(E71:AB71)&gt;0),1,0)</x:f>
        <x:v>0</x:v>
      </x:c>
      <x:c r="AJ71" s="144" t="n">
        <x:f>IF(A71="",0,IF(COUNTIF($A$10:$A$109,A71)&gt;1,1,0))</x:f>
        <x:v>0</x:v>
      </x:c>
    </x:row>
    <x:row r="72" ht="24" customHeight="1">
      <x:c r="A72" s="38"/>
      <x:c r="B72" s="38"/>
      <x:c r="C72" s="38"/>
      <x:c r="D72" s="102"/>
      <x:c r="E72" s="38"/>
      <x:c r="F72" s="38"/>
      <x:c r="G72" s="38"/>
      <x:c r="H72" s="38"/>
      <x:c r="I72" s="38"/>
      <x:c r="J72" s="38"/>
      <x:c r="K72" s="38"/>
      <x:c r="L72" s="38"/>
      <x:c r="M72" s="38"/>
      <x:c r="N72" s="38"/>
      <x:c r="O72" s="38"/>
      <x:c r="P72" s="38"/>
      <x:c r="Q72" s="38"/>
      <x:c r="R72" s="38"/>
      <x:c r="S72" s="38"/>
      <x:c r="T72" s="38"/>
      <x:c r="U72" s="38"/>
      <x:c r="V72" s="38"/>
      <x:c r="W72" s="38"/>
      <x:c r="X72" s="38"/>
      <x:c r="Y72" s="38"/>
      <x:c r="Z72" s="38"/>
      <x:c r="AA72" s="38"/>
      <x:c r="AB72" s="38"/>
      <x:c r="AC72" s="144" t="str">
        <x:f>IF(A72="","",COUNT('R05 Clean'!E72:AB72))</x:f>
      </x:c>
      <x:c r="AD72" s="144" t="str">
        <x:f>IF(A72="","",COUNTA(E72:AB72)-COUNT('R05 Clean'!E72:AB72)-COUNTIF(E72:AB72,"DK")-COUNTIF(E72:AB72,"NA"))</x:f>
      </x:c>
      <x:c r="AE72" s="146" t="str">
        <x:f>IF(A72="","",IF(COUNT('R05 Clean'!E72:J72)=6,SUM('R05 Clean'!E72:J72)/6,""))</x:f>
      </x:c>
      <x:c r="AF72" s="146" t="str">
        <x:f>IF(A72="","",IF(COUNT('R05 Clean'!K72:P72)=6,SUM('R05 Clean'!K72:P72)/6,""))</x:f>
      </x:c>
      <x:c r="AG72" s="146" t="str">
        <x:f>IF(A72="","",IF(COUNT('R05 Clean'!Q72:V72)=6,SUM('R05 Clean'!Q72:V72)/6,""))</x:f>
      </x:c>
      <x:c r="AH72" s="146" t="str">
        <x:f>IF(A72="","",IF(COUNT('R05 Clean'!W72:AB72)=6,SUM('R05 Clean'!W72:AB72)/6,""))</x:f>
      </x:c>
      <x:c r="AI72" s="144" t="n">
        <x:f>IF(AND(A72="",COUNTA(E72:AB72)&gt;0),1,0)</x:f>
        <x:v>0</x:v>
      </x:c>
      <x:c r="AJ72" s="144" t="n">
        <x:f>IF(A72="",0,IF(COUNTIF($A$10:$A$109,A72)&gt;1,1,0))</x:f>
        <x:v>0</x:v>
      </x:c>
    </x:row>
    <x:row r="73" ht="24" customHeight="1">
      <x:c r="A73" s="38"/>
      <x:c r="B73" s="38"/>
      <x:c r="C73" s="38"/>
      <x:c r="D73" s="102"/>
      <x:c r="E73" s="38"/>
      <x:c r="F73" s="38"/>
      <x:c r="G73" s="38"/>
      <x:c r="H73" s="38"/>
      <x:c r="I73" s="38"/>
      <x:c r="J73" s="38"/>
      <x:c r="K73" s="38"/>
      <x:c r="L73" s="38"/>
      <x:c r="M73" s="38"/>
      <x:c r="N73" s="38"/>
      <x:c r="O73" s="38"/>
      <x:c r="P73" s="38"/>
      <x:c r="Q73" s="38"/>
      <x:c r="R73" s="38"/>
      <x:c r="S73" s="38"/>
      <x:c r="T73" s="38"/>
      <x:c r="U73" s="38"/>
      <x:c r="V73" s="38"/>
      <x:c r="W73" s="38"/>
      <x:c r="X73" s="38"/>
      <x:c r="Y73" s="38"/>
      <x:c r="Z73" s="38"/>
      <x:c r="AA73" s="38"/>
      <x:c r="AB73" s="38"/>
      <x:c r="AC73" s="144" t="str">
        <x:f>IF(A73="","",COUNT('R05 Clean'!E73:AB73))</x:f>
      </x:c>
      <x:c r="AD73" s="144" t="str">
        <x:f>IF(A73="","",COUNTA(E73:AB73)-COUNT('R05 Clean'!E73:AB73)-COUNTIF(E73:AB73,"DK")-COUNTIF(E73:AB73,"NA"))</x:f>
      </x:c>
      <x:c r="AE73" s="146" t="str">
        <x:f>IF(A73="","",IF(COUNT('R05 Clean'!E73:J73)=6,SUM('R05 Clean'!E73:J73)/6,""))</x:f>
      </x:c>
      <x:c r="AF73" s="146" t="str">
        <x:f>IF(A73="","",IF(COUNT('R05 Clean'!K73:P73)=6,SUM('R05 Clean'!K73:P73)/6,""))</x:f>
      </x:c>
      <x:c r="AG73" s="146" t="str">
        <x:f>IF(A73="","",IF(COUNT('R05 Clean'!Q73:V73)=6,SUM('R05 Clean'!Q73:V73)/6,""))</x:f>
      </x:c>
      <x:c r="AH73" s="146" t="str">
        <x:f>IF(A73="","",IF(COUNT('R05 Clean'!W73:AB73)=6,SUM('R05 Clean'!W73:AB73)/6,""))</x:f>
      </x:c>
      <x:c r="AI73" s="144" t="n">
        <x:f>IF(AND(A73="",COUNTA(E73:AB73)&gt;0),1,0)</x:f>
        <x:v>0</x:v>
      </x:c>
      <x:c r="AJ73" s="144" t="n">
        <x:f>IF(A73="",0,IF(COUNTIF($A$10:$A$109,A73)&gt;1,1,0))</x:f>
        <x:v>0</x:v>
      </x:c>
    </x:row>
    <x:row r="74" ht="24" customHeight="1">
      <x:c r="A74" s="38"/>
      <x:c r="B74" s="38"/>
      <x:c r="C74" s="38"/>
      <x:c r="D74" s="102"/>
      <x:c r="E74" s="38"/>
      <x:c r="F74" s="38"/>
      <x:c r="G74" s="38"/>
      <x:c r="H74" s="38"/>
      <x:c r="I74" s="38"/>
      <x:c r="J74" s="38"/>
      <x:c r="K74" s="38"/>
      <x:c r="L74" s="38"/>
      <x:c r="M74" s="38"/>
      <x:c r="N74" s="38"/>
      <x:c r="O74" s="38"/>
      <x:c r="P74" s="38"/>
      <x:c r="Q74" s="38"/>
      <x:c r="R74" s="38"/>
      <x:c r="S74" s="38"/>
      <x:c r="T74" s="38"/>
      <x:c r="U74" s="38"/>
      <x:c r="V74" s="38"/>
      <x:c r="W74" s="38"/>
      <x:c r="X74" s="38"/>
      <x:c r="Y74" s="38"/>
      <x:c r="Z74" s="38"/>
      <x:c r="AA74" s="38"/>
      <x:c r="AB74" s="38"/>
      <x:c r="AC74" s="144" t="str">
        <x:f>IF(A74="","",COUNT('R05 Clean'!E74:AB74))</x:f>
      </x:c>
      <x:c r="AD74" s="144" t="str">
        <x:f>IF(A74="","",COUNTA(E74:AB74)-COUNT('R05 Clean'!E74:AB74)-COUNTIF(E74:AB74,"DK")-COUNTIF(E74:AB74,"NA"))</x:f>
      </x:c>
      <x:c r="AE74" s="146" t="str">
        <x:f>IF(A74="","",IF(COUNT('R05 Clean'!E74:J74)=6,SUM('R05 Clean'!E74:J74)/6,""))</x:f>
      </x:c>
      <x:c r="AF74" s="146" t="str">
        <x:f>IF(A74="","",IF(COUNT('R05 Clean'!K74:P74)=6,SUM('R05 Clean'!K74:P74)/6,""))</x:f>
      </x:c>
      <x:c r="AG74" s="146" t="str">
        <x:f>IF(A74="","",IF(COUNT('R05 Clean'!Q74:V74)=6,SUM('R05 Clean'!Q74:V74)/6,""))</x:f>
      </x:c>
      <x:c r="AH74" s="146" t="str">
        <x:f>IF(A74="","",IF(COUNT('R05 Clean'!W74:AB74)=6,SUM('R05 Clean'!W74:AB74)/6,""))</x:f>
      </x:c>
      <x:c r="AI74" s="144" t="n">
        <x:f>IF(AND(A74="",COUNTA(E74:AB74)&gt;0),1,0)</x:f>
        <x:v>0</x:v>
      </x:c>
      <x:c r="AJ74" s="144" t="n">
        <x:f>IF(A74="",0,IF(COUNTIF($A$10:$A$109,A74)&gt;1,1,0))</x:f>
        <x:v>0</x:v>
      </x:c>
    </x:row>
    <x:row r="75" ht="24" customHeight="1">
      <x:c r="A75" s="38"/>
      <x:c r="B75" s="38"/>
      <x:c r="C75" s="38"/>
      <x:c r="D75" s="102"/>
      <x:c r="E75" s="38"/>
      <x:c r="F75" s="38"/>
      <x:c r="G75" s="38"/>
      <x:c r="H75" s="38"/>
      <x:c r="I75" s="38"/>
      <x:c r="J75" s="38"/>
      <x:c r="K75" s="38"/>
      <x:c r="L75" s="38"/>
      <x:c r="M75" s="38"/>
      <x:c r="N75" s="38"/>
      <x:c r="O75" s="38"/>
      <x:c r="P75" s="38"/>
      <x:c r="Q75" s="38"/>
      <x:c r="R75" s="38"/>
      <x:c r="S75" s="38"/>
      <x:c r="T75" s="38"/>
      <x:c r="U75" s="38"/>
      <x:c r="V75" s="38"/>
      <x:c r="W75" s="38"/>
      <x:c r="X75" s="38"/>
      <x:c r="Y75" s="38"/>
      <x:c r="Z75" s="38"/>
      <x:c r="AA75" s="38"/>
      <x:c r="AB75" s="38"/>
      <x:c r="AC75" s="144" t="str">
        <x:f>IF(A75="","",COUNT('R05 Clean'!E75:AB75))</x:f>
      </x:c>
      <x:c r="AD75" s="144" t="str">
        <x:f>IF(A75="","",COUNTA(E75:AB75)-COUNT('R05 Clean'!E75:AB75)-COUNTIF(E75:AB75,"DK")-COUNTIF(E75:AB75,"NA"))</x:f>
      </x:c>
      <x:c r="AE75" s="146" t="str">
        <x:f>IF(A75="","",IF(COUNT('R05 Clean'!E75:J75)=6,SUM('R05 Clean'!E75:J75)/6,""))</x:f>
      </x:c>
      <x:c r="AF75" s="146" t="str">
        <x:f>IF(A75="","",IF(COUNT('R05 Clean'!K75:P75)=6,SUM('R05 Clean'!K75:P75)/6,""))</x:f>
      </x:c>
      <x:c r="AG75" s="146" t="str">
        <x:f>IF(A75="","",IF(COUNT('R05 Clean'!Q75:V75)=6,SUM('R05 Clean'!Q75:V75)/6,""))</x:f>
      </x:c>
      <x:c r="AH75" s="146" t="str">
        <x:f>IF(A75="","",IF(COUNT('R05 Clean'!W75:AB75)=6,SUM('R05 Clean'!W75:AB75)/6,""))</x:f>
      </x:c>
      <x:c r="AI75" s="144" t="n">
        <x:f>IF(AND(A75="",COUNTA(E75:AB75)&gt;0),1,0)</x:f>
        <x:v>0</x:v>
      </x:c>
      <x:c r="AJ75" s="144" t="n">
        <x:f>IF(A75="",0,IF(COUNTIF($A$10:$A$109,A75)&gt;1,1,0))</x:f>
        <x:v>0</x:v>
      </x:c>
    </x:row>
    <x:row r="76" ht="24" customHeight="1">
      <x:c r="A76" s="38"/>
      <x:c r="B76" s="38"/>
      <x:c r="C76" s="38"/>
      <x:c r="D76" s="102"/>
      <x:c r="E76" s="38"/>
      <x:c r="F76" s="38"/>
      <x:c r="G76" s="38"/>
      <x:c r="H76" s="38"/>
      <x:c r="I76" s="38"/>
      <x:c r="J76" s="38"/>
      <x:c r="K76" s="38"/>
      <x:c r="L76" s="38"/>
      <x:c r="M76" s="38"/>
      <x:c r="N76" s="38"/>
      <x:c r="O76" s="38"/>
      <x:c r="P76" s="38"/>
      <x:c r="Q76" s="38"/>
      <x:c r="R76" s="38"/>
      <x:c r="S76" s="38"/>
      <x:c r="T76" s="38"/>
      <x:c r="U76" s="38"/>
      <x:c r="V76" s="38"/>
      <x:c r="W76" s="38"/>
      <x:c r="X76" s="38"/>
      <x:c r="Y76" s="38"/>
      <x:c r="Z76" s="38"/>
      <x:c r="AA76" s="38"/>
      <x:c r="AB76" s="38"/>
      <x:c r="AC76" s="144" t="str">
        <x:f>IF(A76="","",COUNT('R05 Clean'!E76:AB76))</x:f>
      </x:c>
      <x:c r="AD76" s="144" t="str">
        <x:f>IF(A76="","",COUNTA(E76:AB76)-COUNT('R05 Clean'!E76:AB76)-COUNTIF(E76:AB76,"DK")-COUNTIF(E76:AB76,"NA"))</x:f>
      </x:c>
      <x:c r="AE76" s="146" t="str">
        <x:f>IF(A76="","",IF(COUNT('R05 Clean'!E76:J76)=6,SUM('R05 Clean'!E76:J76)/6,""))</x:f>
      </x:c>
      <x:c r="AF76" s="146" t="str">
        <x:f>IF(A76="","",IF(COUNT('R05 Clean'!K76:P76)=6,SUM('R05 Clean'!K76:P76)/6,""))</x:f>
      </x:c>
      <x:c r="AG76" s="146" t="str">
        <x:f>IF(A76="","",IF(COUNT('R05 Clean'!Q76:V76)=6,SUM('R05 Clean'!Q76:V76)/6,""))</x:f>
      </x:c>
      <x:c r="AH76" s="146" t="str">
        <x:f>IF(A76="","",IF(COUNT('R05 Clean'!W76:AB76)=6,SUM('R05 Clean'!W76:AB76)/6,""))</x:f>
      </x:c>
      <x:c r="AI76" s="144" t="n">
        <x:f>IF(AND(A76="",COUNTA(E76:AB76)&gt;0),1,0)</x:f>
        <x:v>0</x:v>
      </x:c>
      <x:c r="AJ76" s="144" t="n">
        <x:f>IF(A76="",0,IF(COUNTIF($A$10:$A$109,A76)&gt;1,1,0))</x:f>
        <x:v>0</x:v>
      </x:c>
    </x:row>
    <x:row r="77" ht="24" customHeight="1">
      <x:c r="A77" s="38"/>
      <x:c r="B77" s="38"/>
      <x:c r="C77" s="38"/>
      <x:c r="D77" s="102"/>
      <x:c r="E77" s="38"/>
      <x:c r="F77" s="38"/>
      <x:c r="G77" s="38"/>
      <x:c r="H77" s="38"/>
      <x:c r="I77" s="38"/>
      <x:c r="J77" s="38"/>
      <x:c r="K77" s="38"/>
      <x:c r="L77" s="38"/>
      <x:c r="M77" s="38"/>
      <x:c r="N77" s="38"/>
      <x:c r="O77" s="38"/>
      <x:c r="P77" s="38"/>
      <x:c r="Q77" s="38"/>
      <x:c r="R77" s="38"/>
      <x:c r="S77" s="38"/>
      <x:c r="T77" s="38"/>
      <x:c r="U77" s="38"/>
      <x:c r="V77" s="38"/>
      <x:c r="W77" s="38"/>
      <x:c r="X77" s="38"/>
      <x:c r="Y77" s="38"/>
      <x:c r="Z77" s="38"/>
      <x:c r="AA77" s="38"/>
      <x:c r="AB77" s="38"/>
      <x:c r="AC77" s="144" t="str">
        <x:f>IF(A77="","",COUNT('R05 Clean'!E77:AB77))</x:f>
      </x:c>
      <x:c r="AD77" s="144" t="str">
        <x:f>IF(A77="","",COUNTA(E77:AB77)-COUNT('R05 Clean'!E77:AB77)-COUNTIF(E77:AB77,"DK")-COUNTIF(E77:AB77,"NA"))</x:f>
      </x:c>
      <x:c r="AE77" s="146" t="str">
        <x:f>IF(A77="","",IF(COUNT('R05 Clean'!E77:J77)=6,SUM('R05 Clean'!E77:J77)/6,""))</x:f>
      </x:c>
      <x:c r="AF77" s="146" t="str">
        <x:f>IF(A77="","",IF(COUNT('R05 Clean'!K77:P77)=6,SUM('R05 Clean'!K77:P77)/6,""))</x:f>
      </x:c>
      <x:c r="AG77" s="146" t="str">
        <x:f>IF(A77="","",IF(COUNT('R05 Clean'!Q77:V77)=6,SUM('R05 Clean'!Q77:V77)/6,""))</x:f>
      </x:c>
      <x:c r="AH77" s="146" t="str">
        <x:f>IF(A77="","",IF(COUNT('R05 Clean'!W77:AB77)=6,SUM('R05 Clean'!W77:AB77)/6,""))</x:f>
      </x:c>
      <x:c r="AI77" s="144" t="n">
        <x:f>IF(AND(A77="",COUNTA(E77:AB77)&gt;0),1,0)</x:f>
        <x:v>0</x:v>
      </x:c>
      <x:c r="AJ77" s="144" t="n">
        <x:f>IF(A77="",0,IF(COUNTIF($A$10:$A$109,A77)&gt;1,1,0))</x:f>
        <x:v>0</x:v>
      </x:c>
    </x:row>
    <x:row r="78" ht="24" customHeight="1">
      <x:c r="A78" s="38"/>
      <x:c r="B78" s="38"/>
      <x:c r="C78" s="38"/>
      <x:c r="D78" s="102"/>
      <x:c r="E78" s="38"/>
      <x:c r="F78" s="38"/>
      <x:c r="G78" s="38"/>
      <x:c r="H78" s="38"/>
      <x:c r="I78" s="38"/>
      <x:c r="J78" s="38"/>
      <x:c r="K78" s="38"/>
      <x:c r="L78" s="38"/>
      <x:c r="M78" s="38"/>
      <x:c r="N78" s="38"/>
      <x:c r="O78" s="38"/>
      <x:c r="P78" s="38"/>
      <x:c r="Q78" s="38"/>
      <x:c r="R78" s="38"/>
      <x:c r="S78" s="38"/>
      <x:c r="T78" s="38"/>
      <x:c r="U78" s="38"/>
      <x:c r="V78" s="38"/>
      <x:c r="W78" s="38"/>
      <x:c r="X78" s="38"/>
      <x:c r="Y78" s="38"/>
      <x:c r="Z78" s="38"/>
      <x:c r="AA78" s="38"/>
      <x:c r="AB78" s="38"/>
      <x:c r="AC78" s="144" t="str">
        <x:f>IF(A78="","",COUNT('R05 Clean'!E78:AB78))</x:f>
      </x:c>
      <x:c r="AD78" s="144" t="str">
        <x:f>IF(A78="","",COUNTA(E78:AB78)-COUNT('R05 Clean'!E78:AB78)-COUNTIF(E78:AB78,"DK")-COUNTIF(E78:AB78,"NA"))</x:f>
      </x:c>
      <x:c r="AE78" s="146" t="str">
        <x:f>IF(A78="","",IF(COUNT('R05 Clean'!E78:J78)=6,SUM('R05 Clean'!E78:J78)/6,""))</x:f>
      </x:c>
      <x:c r="AF78" s="146" t="str">
        <x:f>IF(A78="","",IF(COUNT('R05 Clean'!K78:P78)=6,SUM('R05 Clean'!K78:P78)/6,""))</x:f>
      </x:c>
      <x:c r="AG78" s="146" t="str">
        <x:f>IF(A78="","",IF(COUNT('R05 Clean'!Q78:V78)=6,SUM('R05 Clean'!Q78:V78)/6,""))</x:f>
      </x:c>
      <x:c r="AH78" s="146" t="str">
        <x:f>IF(A78="","",IF(COUNT('R05 Clean'!W78:AB78)=6,SUM('R05 Clean'!W78:AB78)/6,""))</x:f>
      </x:c>
      <x:c r="AI78" s="144" t="n">
        <x:f>IF(AND(A78="",COUNTA(E78:AB78)&gt;0),1,0)</x:f>
        <x:v>0</x:v>
      </x:c>
      <x:c r="AJ78" s="144" t="n">
        <x:f>IF(A78="",0,IF(COUNTIF($A$10:$A$109,A78)&gt;1,1,0))</x:f>
        <x:v>0</x:v>
      </x:c>
    </x:row>
    <x:row r="79" ht="24" customHeight="1">
      <x:c r="A79" s="38"/>
      <x:c r="B79" s="38"/>
      <x:c r="C79" s="38"/>
      <x:c r="D79" s="102"/>
      <x:c r="E79" s="38"/>
      <x:c r="F79" s="38"/>
      <x:c r="G79" s="38"/>
      <x:c r="H79" s="38"/>
      <x:c r="I79" s="38"/>
      <x:c r="J79" s="38"/>
      <x:c r="K79" s="38"/>
      <x:c r="L79" s="38"/>
      <x:c r="M79" s="38"/>
      <x:c r="N79" s="38"/>
      <x:c r="O79" s="38"/>
      <x:c r="P79" s="38"/>
      <x:c r="Q79" s="38"/>
      <x:c r="R79" s="38"/>
      <x:c r="S79" s="38"/>
      <x:c r="T79" s="38"/>
      <x:c r="U79" s="38"/>
      <x:c r="V79" s="38"/>
      <x:c r="W79" s="38"/>
      <x:c r="X79" s="38"/>
      <x:c r="Y79" s="38"/>
      <x:c r="Z79" s="38"/>
      <x:c r="AA79" s="38"/>
      <x:c r="AB79" s="38"/>
      <x:c r="AC79" s="144" t="str">
        <x:f>IF(A79="","",COUNT('R05 Clean'!E79:AB79))</x:f>
      </x:c>
      <x:c r="AD79" s="144" t="str">
        <x:f>IF(A79="","",COUNTA(E79:AB79)-COUNT('R05 Clean'!E79:AB79)-COUNTIF(E79:AB79,"DK")-COUNTIF(E79:AB79,"NA"))</x:f>
      </x:c>
      <x:c r="AE79" s="146" t="str">
        <x:f>IF(A79="","",IF(COUNT('R05 Clean'!E79:J79)=6,SUM('R05 Clean'!E79:J79)/6,""))</x:f>
      </x:c>
      <x:c r="AF79" s="146" t="str">
        <x:f>IF(A79="","",IF(COUNT('R05 Clean'!K79:P79)=6,SUM('R05 Clean'!K79:P79)/6,""))</x:f>
      </x:c>
      <x:c r="AG79" s="146" t="str">
        <x:f>IF(A79="","",IF(COUNT('R05 Clean'!Q79:V79)=6,SUM('R05 Clean'!Q79:V79)/6,""))</x:f>
      </x:c>
      <x:c r="AH79" s="146" t="str">
        <x:f>IF(A79="","",IF(COUNT('R05 Clean'!W79:AB79)=6,SUM('R05 Clean'!W79:AB79)/6,""))</x:f>
      </x:c>
      <x:c r="AI79" s="144" t="n">
        <x:f>IF(AND(A79="",COUNTA(E79:AB79)&gt;0),1,0)</x:f>
        <x:v>0</x:v>
      </x:c>
      <x:c r="AJ79" s="144" t="n">
        <x:f>IF(A79="",0,IF(COUNTIF($A$10:$A$109,A79)&gt;1,1,0))</x:f>
        <x:v>0</x:v>
      </x:c>
    </x:row>
    <x:row r="80" ht="24" customHeight="1">
      <x:c r="A80" s="38"/>
      <x:c r="B80" s="38"/>
      <x:c r="C80" s="38"/>
      <x:c r="D80" s="102"/>
      <x:c r="E80" s="38"/>
      <x:c r="F80" s="38"/>
      <x:c r="G80" s="38"/>
      <x:c r="H80" s="38"/>
      <x:c r="I80" s="38"/>
      <x:c r="J80" s="38"/>
      <x:c r="K80" s="38"/>
      <x:c r="L80" s="38"/>
      <x:c r="M80" s="38"/>
      <x:c r="N80" s="38"/>
      <x:c r="O80" s="38"/>
      <x:c r="P80" s="38"/>
      <x:c r="Q80" s="38"/>
      <x:c r="R80" s="38"/>
      <x:c r="S80" s="38"/>
      <x:c r="T80" s="38"/>
      <x:c r="U80" s="38"/>
      <x:c r="V80" s="38"/>
      <x:c r="W80" s="38"/>
      <x:c r="X80" s="38"/>
      <x:c r="Y80" s="38"/>
      <x:c r="Z80" s="38"/>
      <x:c r="AA80" s="38"/>
      <x:c r="AB80" s="38"/>
      <x:c r="AC80" s="144" t="str">
        <x:f>IF(A80="","",COUNT('R05 Clean'!E80:AB80))</x:f>
      </x:c>
      <x:c r="AD80" s="144" t="str">
        <x:f>IF(A80="","",COUNTA(E80:AB80)-COUNT('R05 Clean'!E80:AB80)-COUNTIF(E80:AB80,"DK")-COUNTIF(E80:AB80,"NA"))</x:f>
      </x:c>
      <x:c r="AE80" s="146" t="str">
        <x:f>IF(A80="","",IF(COUNT('R05 Clean'!E80:J80)=6,SUM('R05 Clean'!E80:J80)/6,""))</x:f>
      </x:c>
      <x:c r="AF80" s="146" t="str">
        <x:f>IF(A80="","",IF(COUNT('R05 Clean'!K80:P80)=6,SUM('R05 Clean'!K80:P80)/6,""))</x:f>
      </x:c>
      <x:c r="AG80" s="146" t="str">
        <x:f>IF(A80="","",IF(COUNT('R05 Clean'!Q80:V80)=6,SUM('R05 Clean'!Q80:V80)/6,""))</x:f>
      </x:c>
      <x:c r="AH80" s="146" t="str">
        <x:f>IF(A80="","",IF(COUNT('R05 Clean'!W80:AB80)=6,SUM('R05 Clean'!W80:AB80)/6,""))</x:f>
      </x:c>
      <x:c r="AI80" s="144" t="n">
        <x:f>IF(AND(A80="",COUNTA(E80:AB80)&gt;0),1,0)</x:f>
        <x:v>0</x:v>
      </x:c>
      <x:c r="AJ80" s="144" t="n">
        <x:f>IF(A80="",0,IF(COUNTIF($A$10:$A$109,A80)&gt;1,1,0))</x:f>
        <x:v>0</x:v>
      </x:c>
    </x:row>
    <x:row r="81" ht="24" customHeight="1">
      <x:c r="A81" s="38"/>
      <x:c r="B81" s="38"/>
      <x:c r="C81" s="38"/>
      <x:c r="D81" s="102"/>
      <x:c r="E81" s="38"/>
      <x:c r="F81" s="38"/>
      <x:c r="G81" s="38"/>
      <x:c r="H81" s="38"/>
      <x:c r="I81" s="38"/>
      <x:c r="J81" s="38"/>
      <x:c r="K81" s="38"/>
      <x:c r="L81" s="38"/>
      <x:c r="M81" s="38"/>
      <x:c r="N81" s="38"/>
      <x:c r="O81" s="38"/>
      <x:c r="P81" s="38"/>
      <x:c r="Q81" s="38"/>
      <x:c r="R81" s="38"/>
      <x:c r="S81" s="38"/>
      <x:c r="T81" s="38"/>
      <x:c r="U81" s="38"/>
      <x:c r="V81" s="38"/>
      <x:c r="W81" s="38"/>
      <x:c r="X81" s="38"/>
      <x:c r="Y81" s="38"/>
      <x:c r="Z81" s="38"/>
      <x:c r="AA81" s="38"/>
      <x:c r="AB81" s="38"/>
      <x:c r="AC81" s="144" t="str">
        <x:f>IF(A81="","",COUNT('R05 Clean'!E81:AB81))</x:f>
      </x:c>
      <x:c r="AD81" s="144" t="str">
        <x:f>IF(A81="","",COUNTA(E81:AB81)-COUNT('R05 Clean'!E81:AB81)-COUNTIF(E81:AB81,"DK")-COUNTIF(E81:AB81,"NA"))</x:f>
      </x:c>
      <x:c r="AE81" s="146" t="str">
        <x:f>IF(A81="","",IF(COUNT('R05 Clean'!E81:J81)=6,SUM('R05 Clean'!E81:J81)/6,""))</x:f>
      </x:c>
      <x:c r="AF81" s="146" t="str">
        <x:f>IF(A81="","",IF(COUNT('R05 Clean'!K81:P81)=6,SUM('R05 Clean'!K81:P81)/6,""))</x:f>
      </x:c>
      <x:c r="AG81" s="146" t="str">
        <x:f>IF(A81="","",IF(COUNT('R05 Clean'!Q81:V81)=6,SUM('R05 Clean'!Q81:V81)/6,""))</x:f>
      </x:c>
      <x:c r="AH81" s="146" t="str">
        <x:f>IF(A81="","",IF(COUNT('R05 Clean'!W81:AB81)=6,SUM('R05 Clean'!W81:AB81)/6,""))</x:f>
      </x:c>
      <x:c r="AI81" s="144" t="n">
        <x:f>IF(AND(A81="",COUNTA(E81:AB81)&gt;0),1,0)</x:f>
        <x:v>0</x:v>
      </x:c>
      <x:c r="AJ81" s="144" t="n">
        <x:f>IF(A81="",0,IF(COUNTIF($A$10:$A$109,A81)&gt;1,1,0))</x:f>
        <x:v>0</x:v>
      </x:c>
    </x:row>
    <x:row r="82" ht="24" customHeight="1">
      <x:c r="A82" s="38"/>
      <x:c r="B82" s="38"/>
      <x:c r="C82" s="38"/>
      <x:c r="D82" s="102"/>
      <x:c r="E82" s="38"/>
      <x:c r="F82" s="38"/>
      <x:c r="G82" s="38"/>
      <x:c r="H82" s="38"/>
      <x:c r="I82" s="38"/>
      <x:c r="J82" s="38"/>
      <x:c r="K82" s="38"/>
      <x:c r="L82" s="38"/>
      <x:c r="M82" s="38"/>
      <x:c r="N82" s="38"/>
      <x:c r="O82" s="38"/>
      <x:c r="P82" s="38"/>
      <x:c r="Q82" s="38"/>
      <x:c r="R82" s="38"/>
      <x:c r="S82" s="38"/>
      <x:c r="T82" s="38"/>
      <x:c r="U82" s="38"/>
      <x:c r="V82" s="38"/>
      <x:c r="W82" s="38"/>
      <x:c r="X82" s="38"/>
      <x:c r="Y82" s="38"/>
      <x:c r="Z82" s="38"/>
      <x:c r="AA82" s="38"/>
      <x:c r="AB82" s="38"/>
      <x:c r="AC82" s="144" t="str">
        <x:f>IF(A82="","",COUNT('R05 Clean'!E82:AB82))</x:f>
      </x:c>
      <x:c r="AD82" s="144" t="str">
        <x:f>IF(A82="","",COUNTA(E82:AB82)-COUNT('R05 Clean'!E82:AB82)-COUNTIF(E82:AB82,"DK")-COUNTIF(E82:AB82,"NA"))</x:f>
      </x:c>
      <x:c r="AE82" s="146" t="str">
        <x:f>IF(A82="","",IF(COUNT('R05 Clean'!E82:J82)=6,SUM('R05 Clean'!E82:J82)/6,""))</x:f>
      </x:c>
      <x:c r="AF82" s="146" t="str">
        <x:f>IF(A82="","",IF(COUNT('R05 Clean'!K82:P82)=6,SUM('R05 Clean'!K82:P82)/6,""))</x:f>
      </x:c>
      <x:c r="AG82" s="146" t="str">
        <x:f>IF(A82="","",IF(COUNT('R05 Clean'!Q82:V82)=6,SUM('R05 Clean'!Q82:V82)/6,""))</x:f>
      </x:c>
      <x:c r="AH82" s="146" t="str">
        <x:f>IF(A82="","",IF(COUNT('R05 Clean'!W82:AB82)=6,SUM('R05 Clean'!W82:AB82)/6,""))</x:f>
      </x:c>
      <x:c r="AI82" s="144" t="n">
        <x:f>IF(AND(A82="",COUNTA(E82:AB82)&gt;0),1,0)</x:f>
        <x:v>0</x:v>
      </x:c>
      <x:c r="AJ82" s="144" t="n">
        <x:f>IF(A82="",0,IF(COUNTIF($A$10:$A$109,A82)&gt;1,1,0))</x:f>
        <x:v>0</x:v>
      </x:c>
    </x:row>
    <x:row r="83" ht="24" customHeight="1">
      <x:c r="A83" s="38"/>
      <x:c r="B83" s="38"/>
      <x:c r="C83" s="38"/>
      <x:c r="D83" s="102"/>
      <x:c r="E83" s="38"/>
      <x:c r="F83" s="38"/>
      <x:c r="G83" s="38"/>
      <x:c r="H83" s="38"/>
      <x:c r="I83" s="38"/>
      <x:c r="J83" s="38"/>
      <x:c r="K83" s="38"/>
      <x:c r="L83" s="38"/>
      <x:c r="M83" s="38"/>
      <x:c r="N83" s="38"/>
      <x:c r="O83" s="38"/>
      <x:c r="P83" s="38"/>
      <x:c r="Q83" s="38"/>
      <x:c r="R83" s="38"/>
      <x:c r="S83" s="38"/>
      <x:c r="T83" s="38"/>
      <x:c r="U83" s="38"/>
      <x:c r="V83" s="38"/>
      <x:c r="W83" s="38"/>
      <x:c r="X83" s="38"/>
      <x:c r="Y83" s="38"/>
      <x:c r="Z83" s="38"/>
      <x:c r="AA83" s="38"/>
      <x:c r="AB83" s="38"/>
      <x:c r="AC83" s="144" t="str">
        <x:f>IF(A83="","",COUNT('R05 Clean'!E83:AB83))</x:f>
      </x:c>
      <x:c r="AD83" s="144" t="str">
        <x:f>IF(A83="","",COUNTA(E83:AB83)-COUNT('R05 Clean'!E83:AB83)-COUNTIF(E83:AB83,"DK")-COUNTIF(E83:AB83,"NA"))</x:f>
      </x:c>
      <x:c r="AE83" s="146" t="str">
        <x:f>IF(A83="","",IF(COUNT('R05 Clean'!E83:J83)=6,SUM('R05 Clean'!E83:J83)/6,""))</x:f>
      </x:c>
      <x:c r="AF83" s="146" t="str">
        <x:f>IF(A83="","",IF(COUNT('R05 Clean'!K83:P83)=6,SUM('R05 Clean'!K83:P83)/6,""))</x:f>
      </x:c>
      <x:c r="AG83" s="146" t="str">
        <x:f>IF(A83="","",IF(COUNT('R05 Clean'!Q83:V83)=6,SUM('R05 Clean'!Q83:V83)/6,""))</x:f>
      </x:c>
      <x:c r="AH83" s="146" t="str">
        <x:f>IF(A83="","",IF(COUNT('R05 Clean'!W83:AB83)=6,SUM('R05 Clean'!W83:AB83)/6,""))</x:f>
      </x:c>
      <x:c r="AI83" s="144" t="n">
        <x:f>IF(AND(A83="",COUNTA(E83:AB83)&gt;0),1,0)</x:f>
        <x:v>0</x:v>
      </x:c>
      <x:c r="AJ83" s="144" t="n">
        <x:f>IF(A83="",0,IF(COUNTIF($A$10:$A$109,A83)&gt;1,1,0))</x:f>
        <x:v>0</x:v>
      </x:c>
    </x:row>
    <x:row r="84" ht="24" customHeight="1">
      <x:c r="A84" s="38"/>
      <x:c r="B84" s="38"/>
      <x:c r="C84" s="38"/>
      <x:c r="D84" s="102"/>
      <x:c r="E84" s="38"/>
      <x:c r="F84" s="38"/>
      <x:c r="G84" s="38"/>
      <x:c r="H84" s="38"/>
      <x:c r="I84" s="38"/>
      <x:c r="J84" s="38"/>
      <x:c r="K84" s="38"/>
      <x:c r="L84" s="38"/>
      <x:c r="M84" s="38"/>
      <x:c r="N84" s="38"/>
      <x:c r="O84" s="38"/>
      <x:c r="P84" s="38"/>
      <x:c r="Q84" s="38"/>
      <x:c r="R84" s="38"/>
      <x:c r="S84" s="38"/>
      <x:c r="T84" s="38"/>
      <x:c r="U84" s="38"/>
      <x:c r="V84" s="38"/>
      <x:c r="W84" s="38"/>
      <x:c r="X84" s="38"/>
      <x:c r="Y84" s="38"/>
      <x:c r="Z84" s="38"/>
      <x:c r="AA84" s="38"/>
      <x:c r="AB84" s="38"/>
      <x:c r="AC84" s="144" t="str">
        <x:f>IF(A84="","",COUNT('R05 Clean'!E84:AB84))</x:f>
      </x:c>
      <x:c r="AD84" s="144" t="str">
        <x:f>IF(A84="","",COUNTA(E84:AB84)-COUNT('R05 Clean'!E84:AB84)-COUNTIF(E84:AB84,"DK")-COUNTIF(E84:AB84,"NA"))</x:f>
      </x:c>
      <x:c r="AE84" s="146" t="str">
        <x:f>IF(A84="","",IF(COUNT('R05 Clean'!E84:J84)=6,SUM('R05 Clean'!E84:J84)/6,""))</x:f>
      </x:c>
      <x:c r="AF84" s="146" t="str">
        <x:f>IF(A84="","",IF(COUNT('R05 Clean'!K84:P84)=6,SUM('R05 Clean'!K84:P84)/6,""))</x:f>
      </x:c>
      <x:c r="AG84" s="146" t="str">
        <x:f>IF(A84="","",IF(COUNT('R05 Clean'!Q84:V84)=6,SUM('R05 Clean'!Q84:V84)/6,""))</x:f>
      </x:c>
      <x:c r="AH84" s="146" t="str">
        <x:f>IF(A84="","",IF(COUNT('R05 Clean'!W84:AB84)=6,SUM('R05 Clean'!W84:AB84)/6,""))</x:f>
      </x:c>
      <x:c r="AI84" s="144" t="n">
        <x:f>IF(AND(A84="",COUNTA(E84:AB84)&gt;0),1,0)</x:f>
        <x:v>0</x:v>
      </x:c>
      <x:c r="AJ84" s="144" t="n">
        <x:f>IF(A84="",0,IF(COUNTIF($A$10:$A$109,A84)&gt;1,1,0))</x:f>
        <x:v>0</x:v>
      </x:c>
    </x:row>
    <x:row r="85" ht="24" customHeight="1">
      <x:c r="A85" s="38"/>
      <x:c r="B85" s="38"/>
      <x:c r="C85" s="38"/>
      <x:c r="D85" s="102"/>
      <x:c r="E85" s="38"/>
      <x:c r="F85" s="38"/>
      <x:c r="G85" s="38"/>
      <x:c r="H85" s="38"/>
      <x:c r="I85" s="38"/>
      <x:c r="J85" s="38"/>
      <x:c r="K85" s="38"/>
      <x:c r="L85" s="38"/>
      <x:c r="M85" s="38"/>
      <x:c r="N85" s="38"/>
      <x:c r="O85" s="38"/>
      <x:c r="P85" s="38"/>
      <x:c r="Q85" s="38"/>
      <x:c r="R85" s="38"/>
      <x:c r="S85" s="38"/>
      <x:c r="T85" s="38"/>
      <x:c r="U85" s="38"/>
      <x:c r="V85" s="38"/>
      <x:c r="W85" s="38"/>
      <x:c r="X85" s="38"/>
      <x:c r="Y85" s="38"/>
      <x:c r="Z85" s="38"/>
      <x:c r="AA85" s="38"/>
      <x:c r="AB85" s="38"/>
      <x:c r="AC85" s="144" t="str">
        <x:f>IF(A85="","",COUNT('R05 Clean'!E85:AB85))</x:f>
      </x:c>
      <x:c r="AD85" s="144" t="str">
        <x:f>IF(A85="","",COUNTA(E85:AB85)-COUNT('R05 Clean'!E85:AB85)-COUNTIF(E85:AB85,"DK")-COUNTIF(E85:AB85,"NA"))</x:f>
      </x:c>
      <x:c r="AE85" s="146" t="str">
        <x:f>IF(A85="","",IF(COUNT('R05 Clean'!E85:J85)=6,SUM('R05 Clean'!E85:J85)/6,""))</x:f>
      </x:c>
      <x:c r="AF85" s="146" t="str">
        <x:f>IF(A85="","",IF(COUNT('R05 Clean'!K85:P85)=6,SUM('R05 Clean'!K85:P85)/6,""))</x:f>
      </x:c>
      <x:c r="AG85" s="146" t="str">
        <x:f>IF(A85="","",IF(COUNT('R05 Clean'!Q85:V85)=6,SUM('R05 Clean'!Q85:V85)/6,""))</x:f>
      </x:c>
      <x:c r="AH85" s="146" t="str">
        <x:f>IF(A85="","",IF(COUNT('R05 Clean'!W85:AB85)=6,SUM('R05 Clean'!W85:AB85)/6,""))</x:f>
      </x:c>
      <x:c r="AI85" s="144" t="n">
        <x:f>IF(AND(A85="",COUNTA(E85:AB85)&gt;0),1,0)</x:f>
        <x:v>0</x:v>
      </x:c>
      <x:c r="AJ85" s="144" t="n">
        <x:f>IF(A85="",0,IF(COUNTIF($A$10:$A$109,A85)&gt;1,1,0))</x:f>
        <x:v>0</x:v>
      </x:c>
    </x:row>
    <x:row r="86" ht="24" customHeight="1">
      <x:c r="A86" s="38"/>
      <x:c r="B86" s="38"/>
      <x:c r="C86" s="38"/>
      <x:c r="D86" s="102"/>
      <x:c r="E86" s="38"/>
      <x:c r="F86" s="38"/>
      <x:c r="G86" s="38"/>
      <x:c r="H86" s="38"/>
      <x:c r="I86" s="38"/>
      <x:c r="J86" s="38"/>
      <x:c r="K86" s="38"/>
      <x:c r="L86" s="38"/>
      <x:c r="M86" s="38"/>
      <x:c r="N86" s="38"/>
      <x:c r="O86" s="38"/>
      <x:c r="P86" s="38"/>
      <x:c r="Q86" s="38"/>
      <x:c r="R86" s="38"/>
      <x:c r="S86" s="38"/>
      <x:c r="T86" s="38"/>
      <x:c r="U86" s="38"/>
      <x:c r="V86" s="38"/>
      <x:c r="W86" s="38"/>
      <x:c r="X86" s="38"/>
      <x:c r="Y86" s="38"/>
      <x:c r="Z86" s="38"/>
      <x:c r="AA86" s="38"/>
      <x:c r="AB86" s="38"/>
      <x:c r="AC86" s="144" t="str">
        <x:f>IF(A86="","",COUNT('R05 Clean'!E86:AB86))</x:f>
      </x:c>
      <x:c r="AD86" s="144" t="str">
        <x:f>IF(A86="","",COUNTA(E86:AB86)-COUNT('R05 Clean'!E86:AB86)-COUNTIF(E86:AB86,"DK")-COUNTIF(E86:AB86,"NA"))</x:f>
      </x:c>
      <x:c r="AE86" s="146" t="str">
        <x:f>IF(A86="","",IF(COUNT('R05 Clean'!E86:J86)=6,SUM('R05 Clean'!E86:J86)/6,""))</x:f>
      </x:c>
      <x:c r="AF86" s="146" t="str">
        <x:f>IF(A86="","",IF(COUNT('R05 Clean'!K86:P86)=6,SUM('R05 Clean'!K86:P86)/6,""))</x:f>
      </x:c>
      <x:c r="AG86" s="146" t="str">
        <x:f>IF(A86="","",IF(COUNT('R05 Clean'!Q86:V86)=6,SUM('R05 Clean'!Q86:V86)/6,""))</x:f>
      </x:c>
      <x:c r="AH86" s="146" t="str">
        <x:f>IF(A86="","",IF(COUNT('R05 Clean'!W86:AB86)=6,SUM('R05 Clean'!W86:AB86)/6,""))</x:f>
      </x:c>
      <x:c r="AI86" s="144" t="n">
        <x:f>IF(AND(A86="",COUNTA(E86:AB86)&gt;0),1,0)</x:f>
        <x:v>0</x:v>
      </x:c>
      <x:c r="AJ86" s="144" t="n">
        <x:f>IF(A86="",0,IF(COUNTIF($A$10:$A$109,A86)&gt;1,1,0))</x:f>
        <x:v>0</x:v>
      </x:c>
    </x:row>
    <x:row r="87" ht="24" customHeight="1">
      <x:c r="A87" s="38"/>
      <x:c r="B87" s="38"/>
      <x:c r="C87" s="38"/>
      <x:c r="D87" s="102"/>
      <x:c r="E87" s="38"/>
      <x:c r="F87" s="38"/>
      <x:c r="G87" s="38"/>
      <x:c r="H87" s="38"/>
      <x:c r="I87" s="38"/>
      <x:c r="J87" s="38"/>
      <x:c r="K87" s="38"/>
      <x:c r="L87" s="38"/>
      <x:c r="M87" s="38"/>
      <x:c r="N87" s="38"/>
      <x:c r="O87" s="38"/>
      <x:c r="P87" s="38"/>
      <x:c r="Q87" s="38"/>
      <x:c r="R87" s="38"/>
      <x:c r="S87" s="38"/>
      <x:c r="T87" s="38"/>
      <x:c r="U87" s="38"/>
      <x:c r="V87" s="38"/>
      <x:c r="W87" s="38"/>
      <x:c r="X87" s="38"/>
      <x:c r="Y87" s="38"/>
      <x:c r="Z87" s="38"/>
      <x:c r="AA87" s="38"/>
      <x:c r="AB87" s="38"/>
      <x:c r="AC87" s="144" t="str">
        <x:f>IF(A87="","",COUNT('R05 Clean'!E87:AB87))</x:f>
      </x:c>
      <x:c r="AD87" s="144" t="str">
        <x:f>IF(A87="","",COUNTA(E87:AB87)-COUNT('R05 Clean'!E87:AB87)-COUNTIF(E87:AB87,"DK")-COUNTIF(E87:AB87,"NA"))</x:f>
      </x:c>
      <x:c r="AE87" s="146" t="str">
        <x:f>IF(A87="","",IF(COUNT('R05 Clean'!E87:J87)=6,SUM('R05 Clean'!E87:J87)/6,""))</x:f>
      </x:c>
      <x:c r="AF87" s="146" t="str">
        <x:f>IF(A87="","",IF(COUNT('R05 Clean'!K87:P87)=6,SUM('R05 Clean'!K87:P87)/6,""))</x:f>
      </x:c>
      <x:c r="AG87" s="146" t="str">
        <x:f>IF(A87="","",IF(COUNT('R05 Clean'!Q87:V87)=6,SUM('R05 Clean'!Q87:V87)/6,""))</x:f>
      </x:c>
      <x:c r="AH87" s="146" t="str">
        <x:f>IF(A87="","",IF(COUNT('R05 Clean'!W87:AB87)=6,SUM('R05 Clean'!W87:AB87)/6,""))</x:f>
      </x:c>
      <x:c r="AI87" s="144" t="n">
        <x:f>IF(AND(A87="",COUNTA(E87:AB87)&gt;0),1,0)</x:f>
        <x:v>0</x:v>
      </x:c>
      <x:c r="AJ87" s="144" t="n">
        <x:f>IF(A87="",0,IF(COUNTIF($A$10:$A$109,A87)&gt;1,1,0))</x:f>
        <x:v>0</x:v>
      </x:c>
    </x:row>
    <x:row r="88" ht="24" customHeight="1">
      <x:c r="A88" s="38"/>
      <x:c r="B88" s="38"/>
      <x:c r="C88" s="38"/>
      <x:c r="D88" s="102"/>
      <x:c r="E88" s="38"/>
      <x:c r="F88" s="38"/>
      <x:c r="G88" s="38"/>
      <x:c r="H88" s="38"/>
      <x:c r="I88" s="38"/>
      <x:c r="J88" s="38"/>
      <x:c r="K88" s="38"/>
      <x:c r="L88" s="38"/>
      <x:c r="M88" s="38"/>
      <x:c r="N88" s="38"/>
      <x:c r="O88" s="38"/>
      <x:c r="P88" s="38"/>
      <x:c r="Q88" s="38"/>
      <x:c r="R88" s="38"/>
      <x:c r="S88" s="38"/>
      <x:c r="T88" s="38"/>
      <x:c r="U88" s="38"/>
      <x:c r="V88" s="38"/>
      <x:c r="W88" s="38"/>
      <x:c r="X88" s="38"/>
      <x:c r="Y88" s="38"/>
      <x:c r="Z88" s="38"/>
      <x:c r="AA88" s="38"/>
      <x:c r="AB88" s="38"/>
      <x:c r="AC88" s="144" t="str">
        <x:f>IF(A88="","",COUNT('R05 Clean'!E88:AB88))</x:f>
      </x:c>
      <x:c r="AD88" s="144" t="str">
        <x:f>IF(A88="","",COUNTA(E88:AB88)-COUNT('R05 Clean'!E88:AB88)-COUNTIF(E88:AB88,"DK")-COUNTIF(E88:AB88,"NA"))</x:f>
      </x:c>
      <x:c r="AE88" s="146" t="str">
        <x:f>IF(A88="","",IF(COUNT('R05 Clean'!E88:J88)=6,SUM('R05 Clean'!E88:J88)/6,""))</x:f>
      </x:c>
      <x:c r="AF88" s="146" t="str">
        <x:f>IF(A88="","",IF(COUNT('R05 Clean'!K88:P88)=6,SUM('R05 Clean'!K88:P88)/6,""))</x:f>
      </x:c>
      <x:c r="AG88" s="146" t="str">
        <x:f>IF(A88="","",IF(COUNT('R05 Clean'!Q88:V88)=6,SUM('R05 Clean'!Q88:V88)/6,""))</x:f>
      </x:c>
      <x:c r="AH88" s="146" t="str">
        <x:f>IF(A88="","",IF(COUNT('R05 Clean'!W88:AB88)=6,SUM('R05 Clean'!W88:AB88)/6,""))</x:f>
      </x:c>
      <x:c r="AI88" s="144" t="n">
        <x:f>IF(AND(A88="",COUNTA(E88:AB88)&gt;0),1,0)</x:f>
        <x:v>0</x:v>
      </x:c>
      <x:c r="AJ88" s="144" t="n">
        <x:f>IF(A88="",0,IF(COUNTIF($A$10:$A$109,A88)&gt;1,1,0))</x:f>
        <x:v>0</x:v>
      </x:c>
    </x:row>
    <x:row r="89" ht="24" customHeight="1">
      <x:c r="A89" s="38"/>
      <x:c r="B89" s="38"/>
      <x:c r="C89" s="38"/>
      <x:c r="D89" s="102"/>
      <x:c r="E89" s="38"/>
      <x:c r="F89" s="38"/>
      <x:c r="G89" s="38"/>
      <x:c r="H89" s="38"/>
      <x:c r="I89" s="38"/>
      <x:c r="J89" s="38"/>
      <x:c r="K89" s="38"/>
      <x:c r="L89" s="38"/>
      <x:c r="M89" s="38"/>
      <x:c r="N89" s="38"/>
      <x:c r="O89" s="38"/>
      <x:c r="P89" s="38"/>
      <x:c r="Q89" s="38"/>
      <x:c r="R89" s="38"/>
      <x:c r="S89" s="38"/>
      <x:c r="T89" s="38"/>
      <x:c r="U89" s="38"/>
      <x:c r="V89" s="38"/>
      <x:c r="W89" s="38"/>
      <x:c r="X89" s="38"/>
      <x:c r="Y89" s="38"/>
      <x:c r="Z89" s="38"/>
      <x:c r="AA89" s="38"/>
      <x:c r="AB89" s="38"/>
      <x:c r="AC89" s="144" t="str">
        <x:f>IF(A89="","",COUNT('R05 Clean'!E89:AB89))</x:f>
      </x:c>
      <x:c r="AD89" s="144" t="str">
        <x:f>IF(A89="","",COUNTA(E89:AB89)-COUNT('R05 Clean'!E89:AB89)-COUNTIF(E89:AB89,"DK")-COUNTIF(E89:AB89,"NA"))</x:f>
      </x:c>
      <x:c r="AE89" s="146" t="str">
        <x:f>IF(A89="","",IF(COUNT('R05 Clean'!E89:J89)=6,SUM('R05 Clean'!E89:J89)/6,""))</x:f>
      </x:c>
      <x:c r="AF89" s="146" t="str">
        <x:f>IF(A89="","",IF(COUNT('R05 Clean'!K89:P89)=6,SUM('R05 Clean'!K89:P89)/6,""))</x:f>
      </x:c>
      <x:c r="AG89" s="146" t="str">
        <x:f>IF(A89="","",IF(COUNT('R05 Clean'!Q89:V89)=6,SUM('R05 Clean'!Q89:V89)/6,""))</x:f>
      </x:c>
      <x:c r="AH89" s="146" t="str">
        <x:f>IF(A89="","",IF(COUNT('R05 Clean'!W89:AB89)=6,SUM('R05 Clean'!W89:AB89)/6,""))</x:f>
      </x:c>
      <x:c r="AI89" s="144" t="n">
        <x:f>IF(AND(A89="",COUNTA(E89:AB89)&gt;0),1,0)</x:f>
        <x:v>0</x:v>
      </x:c>
      <x:c r="AJ89" s="144" t="n">
        <x:f>IF(A89="",0,IF(COUNTIF($A$10:$A$109,A89)&gt;1,1,0))</x:f>
        <x:v>0</x:v>
      </x:c>
    </x:row>
    <x:row r="90" ht="24" customHeight="1">
      <x:c r="A90" s="38"/>
      <x:c r="B90" s="38"/>
      <x:c r="C90" s="38"/>
      <x:c r="D90" s="102"/>
      <x:c r="E90" s="38"/>
      <x:c r="F90" s="38"/>
      <x:c r="G90" s="38"/>
      <x:c r="H90" s="38"/>
      <x:c r="I90" s="38"/>
      <x:c r="J90" s="38"/>
      <x:c r="K90" s="38"/>
      <x:c r="L90" s="38"/>
      <x:c r="M90" s="38"/>
      <x:c r="N90" s="38"/>
      <x:c r="O90" s="38"/>
      <x:c r="P90" s="38"/>
      <x:c r="Q90" s="38"/>
      <x:c r="R90" s="38"/>
      <x:c r="S90" s="38"/>
      <x:c r="T90" s="38"/>
      <x:c r="U90" s="38"/>
      <x:c r="V90" s="38"/>
      <x:c r="W90" s="38"/>
      <x:c r="X90" s="38"/>
      <x:c r="Y90" s="38"/>
      <x:c r="Z90" s="38"/>
      <x:c r="AA90" s="38"/>
      <x:c r="AB90" s="38"/>
      <x:c r="AC90" s="144" t="str">
        <x:f>IF(A90="","",COUNT('R05 Clean'!E90:AB90))</x:f>
      </x:c>
      <x:c r="AD90" s="144" t="str">
        <x:f>IF(A90="","",COUNTA(E90:AB90)-COUNT('R05 Clean'!E90:AB90)-COUNTIF(E90:AB90,"DK")-COUNTIF(E90:AB90,"NA"))</x:f>
      </x:c>
      <x:c r="AE90" s="146" t="str">
        <x:f>IF(A90="","",IF(COUNT('R05 Clean'!E90:J90)=6,SUM('R05 Clean'!E90:J90)/6,""))</x:f>
      </x:c>
      <x:c r="AF90" s="146" t="str">
        <x:f>IF(A90="","",IF(COUNT('R05 Clean'!K90:P90)=6,SUM('R05 Clean'!K90:P90)/6,""))</x:f>
      </x:c>
      <x:c r="AG90" s="146" t="str">
        <x:f>IF(A90="","",IF(COUNT('R05 Clean'!Q90:V90)=6,SUM('R05 Clean'!Q90:V90)/6,""))</x:f>
      </x:c>
      <x:c r="AH90" s="146" t="str">
        <x:f>IF(A90="","",IF(COUNT('R05 Clean'!W90:AB90)=6,SUM('R05 Clean'!W90:AB90)/6,""))</x:f>
      </x:c>
      <x:c r="AI90" s="144" t="n">
        <x:f>IF(AND(A90="",COUNTA(E90:AB90)&gt;0),1,0)</x:f>
        <x:v>0</x:v>
      </x:c>
      <x:c r="AJ90" s="144" t="n">
        <x:f>IF(A90="",0,IF(COUNTIF($A$10:$A$109,A90)&gt;1,1,0))</x:f>
        <x:v>0</x:v>
      </x:c>
    </x:row>
    <x:row r="91" ht="24" customHeight="1">
      <x:c r="A91" s="38"/>
      <x:c r="B91" s="38"/>
      <x:c r="C91" s="38"/>
      <x:c r="D91" s="102"/>
      <x:c r="E91" s="38"/>
      <x:c r="F91" s="38"/>
      <x:c r="G91" s="38"/>
      <x:c r="H91" s="38"/>
      <x:c r="I91" s="38"/>
      <x:c r="J91" s="38"/>
      <x:c r="K91" s="38"/>
      <x:c r="L91" s="38"/>
      <x:c r="M91" s="38"/>
      <x:c r="N91" s="38"/>
      <x:c r="O91" s="38"/>
      <x:c r="P91" s="38"/>
      <x:c r="Q91" s="38"/>
      <x:c r="R91" s="38"/>
      <x:c r="S91" s="38"/>
      <x:c r="T91" s="38"/>
      <x:c r="U91" s="38"/>
      <x:c r="V91" s="38"/>
      <x:c r="W91" s="38"/>
      <x:c r="X91" s="38"/>
      <x:c r="Y91" s="38"/>
      <x:c r="Z91" s="38"/>
      <x:c r="AA91" s="38"/>
      <x:c r="AB91" s="38"/>
      <x:c r="AC91" s="144" t="str">
        <x:f>IF(A91="","",COUNT('R05 Clean'!E91:AB91))</x:f>
      </x:c>
      <x:c r="AD91" s="144" t="str">
        <x:f>IF(A91="","",COUNTA(E91:AB91)-COUNT('R05 Clean'!E91:AB91)-COUNTIF(E91:AB91,"DK")-COUNTIF(E91:AB91,"NA"))</x:f>
      </x:c>
      <x:c r="AE91" s="146" t="str">
        <x:f>IF(A91="","",IF(COUNT('R05 Clean'!E91:J91)=6,SUM('R05 Clean'!E91:J91)/6,""))</x:f>
      </x:c>
      <x:c r="AF91" s="146" t="str">
        <x:f>IF(A91="","",IF(COUNT('R05 Clean'!K91:P91)=6,SUM('R05 Clean'!K91:P91)/6,""))</x:f>
      </x:c>
      <x:c r="AG91" s="146" t="str">
        <x:f>IF(A91="","",IF(COUNT('R05 Clean'!Q91:V91)=6,SUM('R05 Clean'!Q91:V91)/6,""))</x:f>
      </x:c>
      <x:c r="AH91" s="146" t="str">
        <x:f>IF(A91="","",IF(COUNT('R05 Clean'!W91:AB91)=6,SUM('R05 Clean'!W91:AB91)/6,""))</x:f>
      </x:c>
      <x:c r="AI91" s="144" t="n">
        <x:f>IF(AND(A91="",COUNTA(E91:AB91)&gt;0),1,0)</x:f>
        <x:v>0</x:v>
      </x:c>
      <x:c r="AJ91" s="144" t="n">
        <x:f>IF(A91="",0,IF(COUNTIF($A$10:$A$109,A91)&gt;1,1,0))</x:f>
        <x:v>0</x:v>
      </x:c>
    </x:row>
    <x:row r="92" ht="24" customHeight="1">
      <x:c r="A92" s="38"/>
      <x:c r="B92" s="38"/>
      <x:c r="C92" s="38"/>
      <x:c r="D92" s="102"/>
      <x:c r="E92" s="38"/>
      <x:c r="F92" s="38"/>
      <x:c r="G92" s="38"/>
      <x:c r="H92" s="38"/>
      <x:c r="I92" s="38"/>
      <x:c r="J92" s="38"/>
      <x:c r="K92" s="38"/>
      <x:c r="L92" s="38"/>
      <x:c r="M92" s="38"/>
      <x:c r="N92" s="38"/>
      <x:c r="O92" s="38"/>
      <x:c r="P92" s="38"/>
      <x:c r="Q92" s="38"/>
      <x:c r="R92" s="38"/>
      <x:c r="S92" s="38"/>
      <x:c r="T92" s="38"/>
      <x:c r="U92" s="38"/>
      <x:c r="V92" s="38"/>
      <x:c r="W92" s="38"/>
      <x:c r="X92" s="38"/>
      <x:c r="Y92" s="38"/>
      <x:c r="Z92" s="38"/>
      <x:c r="AA92" s="38"/>
      <x:c r="AB92" s="38"/>
      <x:c r="AC92" s="144" t="str">
        <x:f>IF(A92="","",COUNT('R05 Clean'!E92:AB92))</x:f>
      </x:c>
      <x:c r="AD92" s="144" t="str">
        <x:f>IF(A92="","",COUNTA(E92:AB92)-COUNT('R05 Clean'!E92:AB92)-COUNTIF(E92:AB92,"DK")-COUNTIF(E92:AB92,"NA"))</x:f>
      </x:c>
      <x:c r="AE92" s="146" t="str">
        <x:f>IF(A92="","",IF(COUNT('R05 Clean'!E92:J92)=6,SUM('R05 Clean'!E92:J92)/6,""))</x:f>
      </x:c>
      <x:c r="AF92" s="146" t="str">
        <x:f>IF(A92="","",IF(COUNT('R05 Clean'!K92:P92)=6,SUM('R05 Clean'!K92:P92)/6,""))</x:f>
      </x:c>
      <x:c r="AG92" s="146" t="str">
        <x:f>IF(A92="","",IF(COUNT('R05 Clean'!Q92:V92)=6,SUM('R05 Clean'!Q92:V92)/6,""))</x:f>
      </x:c>
      <x:c r="AH92" s="146" t="str">
        <x:f>IF(A92="","",IF(COUNT('R05 Clean'!W92:AB92)=6,SUM('R05 Clean'!W92:AB92)/6,""))</x:f>
      </x:c>
      <x:c r="AI92" s="144" t="n">
        <x:f>IF(AND(A92="",COUNTA(E92:AB92)&gt;0),1,0)</x:f>
        <x:v>0</x:v>
      </x:c>
      <x:c r="AJ92" s="144" t="n">
        <x:f>IF(A92="",0,IF(COUNTIF($A$10:$A$109,A92)&gt;1,1,0))</x:f>
        <x:v>0</x:v>
      </x:c>
    </x:row>
    <x:row r="93" ht="24" customHeight="1">
      <x:c r="A93" s="38"/>
      <x:c r="B93" s="38"/>
      <x:c r="C93" s="38"/>
      <x:c r="D93" s="102"/>
      <x:c r="E93" s="38"/>
      <x:c r="F93" s="38"/>
      <x:c r="G93" s="38"/>
      <x:c r="H93" s="38"/>
      <x:c r="I93" s="38"/>
      <x:c r="J93" s="38"/>
      <x:c r="K93" s="38"/>
      <x:c r="L93" s="38"/>
      <x:c r="M93" s="38"/>
      <x:c r="N93" s="38"/>
      <x:c r="O93" s="38"/>
      <x:c r="P93" s="38"/>
      <x:c r="Q93" s="38"/>
      <x:c r="R93" s="38"/>
      <x:c r="S93" s="38"/>
      <x:c r="T93" s="38"/>
      <x:c r="U93" s="38"/>
      <x:c r="V93" s="38"/>
      <x:c r="W93" s="38"/>
      <x:c r="X93" s="38"/>
      <x:c r="Y93" s="38"/>
      <x:c r="Z93" s="38"/>
      <x:c r="AA93" s="38"/>
      <x:c r="AB93" s="38"/>
      <x:c r="AC93" s="144" t="str">
        <x:f>IF(A93="","",COUNT('R05 Clean'!E93:AB93))</x:f>
      </x:c>
      <x:c r="AD93" s="144" t="str">
        <x:f>IF(A93="","",COUNTA(E93:AB93)-COUNT('R05 Clean'!E93:AB93)-COUNTIF(E93:AB93,"DK")-COUNTIF(E93:AB93,"NA"))</x:f>
      </x:c>
      <x:c r="AE93" s="146" t="str">
        <x:f>IF(A93="","",IF(COUNT('R05 Clean'!E93:J93)=6,SUM('R05 Clean'!E93:J93)/6,""))</x:f>
      </x:c>
      <x:c r="AF93" s="146" t="str">
        <x:f>IF(A93="","",IF(COUNT('R05 Clean'!K93:P93)=6,SUM('R05 Clean'!K93:P93)/6,""))</x:f>
      </x:c>
      <x:c r="AG93" s="146" t="str">
        <x:f>IF(A93="","",IF(COUNT('R05 Clean'!Q93:V93)=6,SUM('R05 Clean'!Q93:V93)/6,""))</x:f>
      </x:c>
      <x:c r="AH93" s="146" t="str">
        <x:f>IF(A93="","",IF(COUNT('R05 Clean'!W93:AB93)=6,SUM('R05 Clean'!W93:AB93)/6,""))</x:f>
      </x:c>
      <x:c r="AI93" s="144" t="n">
        <x:f>IF(AND(A93="",COUNTA(E93:AB93)&gt;0),1,0)</x:f>
        <x:v>0</x:v>
      </x:c>
      <x:c r="AJ93" s="144" t="n">
        <x:f>IF(A93="",0,IF(COUNTIF($A$10:$A$109,A93)&gt;1,1,0))</x:f>
        <x:v>0</x:v>
      </x:c>
    </x:row>
    <x:row r="94" ht="24" customHeight="1">
      <x:c r="A94" s="38"/>
      <x:c r="B94" s="38"/>
      <x:c r="C94" s="38"/>
      <x:c r="D94" s="102"/>
      <x:c r="E94" s="38"/>
      <x:c r="F94" s="38"/>
      <x:c r="G94" s="38"/>
      <x:c r="H94" s="38"/>
      <x:c r="I94" s="38"/>
      <x:c r="J94" s="38"/>
      <x:c r="K94" s="38"/>
      <x:c r="L94" s="38"/>
      <x:c r="M94" s="38"/>
      <x:c r="N94" s="38"/>
      <x:c r="O94" s="38"/>
      <x:c r="P94" s="38"/>
      <x:c r="Q94" s="38"/>
      <x:c r="R94" s="38"/>
      <x:c r="S94" s="38"/>
      <x:c r="T94" s="38"/>
      <x:c r="U94" s="38"/>
      <x:c r="V94" s="38"/>
      <x:c r="W94" s="38"/>
      <x:c r="X94" s="38"/>
      <x:c r="Y94" s="38"/>
      <x:c r="Z94" s="38"/>
      <x:c r="AA94" s="38"/>
      <x:c r="AB94" s="38"/>
      <x:c r="AC94" s="144" t="str">
        <x:f>IF(A94="","",COUNT('R05 Clean'!E94:AB94))</x:f>
      </x:c>
      <x:c r="AD94" s="144" t="str">
        <x:f>IF(A94="","",COUNTA(E94:AB94)-COUNT('R05 Clean'!E94:AB94)-COUNTIF(E94:AB94,"DK")-COUNTIF(E94:AB94,"NA"))</x:f>
      </x:c>
      <x:c r="AE94" s="146" t="str">
        <x:f>IF(A94="","",IF(COUNT('R05 Clean'!E94:J94)=6,SUM('R05 Clean'!E94:J94)/6,""))</x:f>
      </x:c>
      <x:c r="AF94" s="146" t="str">
        <x:f>IF(A94="","",IF(COUNT('R05 Clean'!K94:P94)=6,SUM('R05 Clean'!K94:P94)/6,""))</x:f>
      </x:c>
      <x:c r="AG94" s="146" t="str">
        <x:f>IF(A94="","",IF(COUNT('R05 Clean'!Q94:V94)=6,SUM('R05 Clean'!Q94:V94)/6,""))</x:f>
      </x:c>
      <x:c r="AH94" s="146" t="str">
        <x:f>IF(A94="","",IF(COUNT('R05 Clean'!W94:AB94)=6,SUM('R05 Clean'!W94:AB94)/6,""))</x:f>
      </x:c>
      <x:c r="AI94" s="144" t="n">
        <x:f>IF(AND(A94="",COUNTA(E94:AB94)&gt;0),1,0)</x:f>
        <x:v>0</x:v>
      </x:c>
      <x:c r="AJ94" s="144" t="n">
        <x:f>IF(A94="",0,IF(COUNTIF($A$10:$A$109,A94)&gt;1,1,0))</x:f>
        <x:v>0</x:v>
      </x:c>
    </x:row>
    <x:row r="95" ht="24" customHeight="1">
      <x:c r="A95" s="38"/>
      <x:c r="B95" s="38"/>
      <x:c r="C95" s="38"/>
      <x:c r="D95" s="102"/>
      <x:c r="E95" s="38"/>
      <x:c r="F95" s="38"/>
      <x:c r="G95" s="38"/>
      <x:c r="H95" s="38"/>
      <x:c r="I95" s="38"/>
      <x:c r="J95" s="38"/>
      <x:c r="K95" s="38"/>
      <x:c r="L95" s="38"/>
      <x:c r="M95" s="38"/>
      <x:c r="N95" s="38"/>
      <x:c r="O95" s="38"/>
      <x:c r="P95" s="38"/>
      <x:c r="Q95" s="38"/>
      <x:c r="R95" s="38"/>
      <x:c r="S95" s="38"/>
      <x:c r="T95" s="38"/>
      <x:c r="U95" s="38"/>
      <x:c r="V95" s="38"/>
      <x:c r="W95" s="38"/>
      <x:c r="X95" s="38"/>
      <x:c r="Y95" s="38"/>
      <x:c r="Z95" s="38"/>
      <x:c r="AA95" s="38"/>
      <x:c r="AB95" s="38"/>
      <x:c r="AC95" s="144" t="str">
        <x:f>IF(A95="","",COUNT('R05 Clean'!E95:AB95))</x:f>
      </x:c>
      <x:c r="AD95" s="144" t="str">
        <x:f>IF(A95="","",COUNTA(E95:AB95)-COUNT('R05 Clean'!E95:AB95)-COUNTIF(E95:AB95,"DK")-COUNTIF(E95:AB95,"NA"))</x:f>
      </x:c>
      <x:c r="AE95" s="146" t="str">
        <x:f>IF(A95="","",IF(COUNT('R05 Clean'!E95:J95)=6,SUM('R05 Clean'!E95:J95)/6,""))</x:f>
      </x:c>
      <x:c r="AF95" s="146" t="str">
        <x:f>IF(A95="","",IF(COUNT('R05 Clean'!K95:P95)=6,SUM('R05 Clean'!K95:P95)/6,""))</x:f>
      </x:c>
      <x:c r="AG95" s="146" t="str">
        <x:f>IF(A95="","",IF(COUNT('R05 Clean'!Q95:V95)=6,SUM('R05 Clean'!Q95:V95)/6,""))</x:f>
      </x:c>
      <x:c r="AH95" s="146" t="str">
        <x:f>IF(A95="","",IF(COUNT('R05 Clean'!W95:AB95)=6,SUM('R05 Clean'!W95:AB95)/6,""))</x:f>
      </x:c>
      <x:c r="AI95" s="144" t="n">
        <x:f>IF(AND(A95="",COUNTA(E95:AB95)&gt;0),1,0)</x:f>
        <x:v>0</x:v>
      </x:c>
      <x:c r="AJ95" s="144" t="n">
        <x:f>IF(A95="",0,IF(COUNTIF($A$10:$A$109,A95)&gt;1,1,0))</x:f>
        <x:v>0</x:v>
      </x:c>
    </x:row>
    <x:row r="96" ht="24" customHeight="1">
      <x:c r="A96" s="38"/>
      <x:c r="B96" s="38"/>
      <x:c r="C96" s="38"/>
      <x:c r="D96" s="102"/>
      <x:c r="E96" s="38"/>
      <x:c r="F96" s="38"/>
      <x:c r="G96" s="38"/>
      <x:c r="H96" s="38"/>
      <x:c r="I96" s="38"/>
      <x:c r="J96" s="38"/>
      <x:c r="K96" s="38"/>
      <x:c r="L96" s="38"/>
      <x:c r="M96" s="38"/>
      <x:c r="N96" s="38"/>
      <x:c r="O96" s="38"/>
      <x:c r="P96" s="38"/>
      <x:c r="Q96" s="38"/>
      <x:c r="R96" s="38"/>
      <x:c r="S96" s="38"/>
      <x:c r="T96" s="38"/>
      <x:c r="U96" s="38"/>
      <x:c r="V96" s="38"/>
      <x:c r="W96" s="38"/>
      <x:c r="X96" s="38"/>
      <x:c r="Y96" s="38"/>
      <x:c r="Z96" s="38"/>
      <x:c r="AA96" s="38"/>
      <x:c r="AB96" s="38"/>
      <x:c r="AC96" s="144" t="str">
        <x:f>IF(A96="","",COUNT('R05 Clean'!E96:AB96))</x:f>
      </x:c>
      <x:c r="AD96" s="144" t="str">
        <x:f>IF(A96="","",COUNTA(E96:AB96)-COUNT('R05 Clean'!E96:AB96)-COUNTIF(E96:AB96,"DK")-COUNTIF(E96:AB96,"NA"))</x:f>
      </x:c>
      <x:c r="AE96" s="146" t="str">
        <x:f>IF(A96="","",IF(COUNT('R05 Clean'!E96:J96)=6,SUM('R05 Clean'!E96:J96)/6,""))</x:f>
      </x:c>
      <x:c r="AF96" s="146" t="str">
        <x:f>IF(A96="","",IF(COUNT('R05 Clean'!K96:P96)=6,SUM('R05 Clean'!K96:P96)/6,""))</x:f>
      </x:c>
      <x:c r="AG96" s="146" t="str">
        <x:f>IF(A96="","",IF(COUNT('R05 Clean'!Q96:V96)=6,SUM('R05 Clean'!Q96:V96)/6,""))</x:f>
      </x:c>
      <x:c r="AH96" s="146" t="str">
        <x:f>IF(A96="","",IF(COUNT('R05 Clean'!W96:AB96)=6,SUM('R05 Clean'!W96:AB96)/6,""))</x:f>
      </x:c>
      <x:c r="AI96" s="144" t="n">
        <x:f>IF(AND(A96="",COUNTA(E96:AB96)&gt;0),1,0)</x:f>
        <x:v>0</x:v>
      </x:c>
      <x:c r="AJ96" s="144" t="n">
        <x:f>IF(A96="",0,IF(COUNTIF($A$10:$A$109,A96)&gt;1,1,0))</x:f>
        <x:v>0</x:v>
      </x:c>
    </x:row>
    <x:row r="97" ht="24" customHeight="1">
      <x:c r="A97" s="38"/>
      <x:c r="B97" s="38"/>
      <x:c r="C97" s="38"/>
      <x:c r="D97" s="102"/>
      <x:c r="E97" s="38"/>
      <x:c r="F97" s="38"/>
      <x:c r="G97" s="38"/>
      <x:c r="H97" s="38"/>
      <x:c r="I97" s="38"/>
      <x:c r="J97" s="38"/>
      <x:c r="K97" s="38"/>
      <x:c r="L97" s="38"/>
      <x:c r="M97" s="38"/>
      <x:c r="N97" s="38"/>
      <x:c r="O97" s="38"/>
      <x:c r="P97" s="38"/>
      <x:c r="Q97" s="38"/>
      <x:c r="R97" s="38"/>
      <x:c r="S97" s="38"/>
      <x:c r="T97" s="38"/>
      <x:c r="U97" s="38"/>
      <x:c r="V97" s="38"/>
      <x:c r="W97" s="38"/>
      <x:c r="X97" s="38"/>
      <x:c r="Y97" s="38"/>
      <x:c r="Z97" s="38"/>
      <x:c r="AA97" s="38"/>
      <x:c r="AB97" s="38"/>
      <x:c r="AC97" s="144" t="str">
        <x:f>IF(A97="","",COUNT('R05 Clean'!E97:AB97))</x:f>
      </x:c>
      <x:c r="AD97" s="144" t="str">
        <x:f>IF(A97="","",COUNTA(E97:AB97)-COUNT('R05 Clean'!E97:AB97)-COUNTIF(E97:AB97,"DK")-COUNTIF(E97:AB97,"NA"))</x:f>
      </x:c>
      <x:c r="AE97" s="146" t="str">
        <x:f>IF(A97="","",IF(COUNT('R05 Clean'!E97:J97)=6,SUM('R05 Clean'!E97:J97)/6,""))</x:f>
      </x:c>
      <x:c r="AF97" s="146" t="str">
        <x:f>IF(A97="","",IF(COUNT('R05 Clean'!K97:P97)=6,SUM('R05 Clean'!K97:P97)/6,""))</x:f>
      </x:c>
      <x:c r="AG97" s="146" t="str">
        <x:f>IF(A97="","",IF(COUNT('R05 Clean'!Q97:V97)=6,SUM('R05 Clean'!Q97:V97)/6,""))</x:f>
      </x:c>
      <x:c r="AH97" s="146" t="str">
        <x:f>IF(A97="","",IF(COUNT('R05 Clean'!W97:AB97)=6,SUM('R05 Clean'!W97:AB97)/6,""))</x:f>
      </x:c>
      <x:c r="AI97" s="144" t="n">
        <x:f>IF(AND(A97="",COUNTA(E97:AB97)&gt;0),1,0)</x:f>
        <x:v>0</x:v>
      </x:c>
      <x:c r="AJ97" s="144" t="n">
        <x:f>IF(A97="",0,IF(COUNTIF($A$10:$A$109,A97)&gt;1,1,0))</x:f>
        <x:v>0</x:v>
      </x:c>
    </x:row>
    <x:row r="98" ht="24" customHeight="1">
      <x:c r="A98" s="38"/>
      <x:c r="B98" s="38"/>
      <x:c r="C98" s="38"/>
      <x:c r="D98" s="102"/>
      <x:c r="E98" s="38"/>
      <x:c r="F98" s="38"/>
      <x:c r="G98" s="38"/>
      <x:c r="H98" s="38"/>
      <x:c r="I98" s="38"/>
      <x:c r="J98" s="38"/>
      <x:c r="K98" s="38"/>
      <x:c r="L98" s="38"/>
      <x:c r="M98" s="38"/>
      <x:c r="N98" s="38"/>
      <x:c r="O98" s="38"/>
      <x:c r="P98" s="38"/>
      <x:c r="Q98" s="38"/>
      <x:c r="R98" s="38"/>
      <x:c r="S98" s="38"/>
      <x:c r="T98" s="38"/>
      <x:c r="U98" s="38"/>
      <x:c r="V98" s="38"/>
      <x:c r="W98" s="38"/>
      <x:c r="X98" s="38"/>
      <x:c r="Y98" s="38"/>
      <x:c r="Z98" s="38"/>
      <x:c r="AA98" s="38"/>
      <x:c r="AB98" s="38"/>
      <x:c r="AC98" s="144" t="str">
        <x:f>IF(A98="","",COUNT('R05 Clean'!E98:AB98))</x:f>
      </x:c>
      <x:c r="AD98" s="144" t="str">
        <x:f>IF(A98="","",COUNTA(E98:AB98)-COUNT('R05 Clean'!E98:AB98)-COUNTIF(E98:AB98,"DK")-COUNTIF(E98:AB98,"NA"))</x:f>
      </x:c>
      <x:c r="AE98" s="146" t="str">
        <x:f>IF(A98="","",IF(COUNT('R05 Clean'!E98:J98)=6,SUM('R05 Clean'!E98:J98)/6,""))</x:f>
      </x:c>
      <x:c r="AF98" s="146" t="str">
        <x:f>IF(A98="","",IF(COUNT('R05 Clean'!K98:P98)=6,SUM('R05 Clean'!K98:P98)/6,""))</x:f>
      </x:c>
      <x:c r="AG98" s="146" t="str">
        <x:f>IF(A98="","",IF(COUNT('R05 Clean'!Q98:V98)=6,SUM('R05 Clean'!Q98:V98)/6,""))</x:f>
      </x:c>
      <x:c r="AH98" s="146" t="str">
        <x:f>IF(A98="","",IF(COUNT('R05 Clean'!W98:AB98)=6,SUM('R05 Clean'!W98:AB98)/6,""))</x:f>
      </x:c>
      <x:c r="AI98" s="144" t="n">
        <x:f>IF(AND(A98="",COUNTA(E98:AB98)&gt;0),1,0)</x:f>
        <x:v>0</x:v>
      </x:c>
      <x:c r="AJ98" s="144" t="n">
        <x:f>IF(A98="",0,IF(COUNTIF($A$10:$A$109,A98)&gt;1,1,0))</x:f>
        <x:v>0</x:v>
      </x:c>
    </x:row>
    <x:row r="99" ht="24" customHeight="1">
      <x:c r="A99" s="38"/>
      <x:c r="B99" s="38"/>
      <x:c r="C99" s="38"/>
      <x:c r="D99" s="102"/>
      <x:c r="E99" s="38"/>
      <x:c r="F99" s="38"/>
      <x:c r="G99" s="38"/>
      <x:c r="H99" s="38"/>
      <x:c r="I99" s="38"/>
      <x:c r="J99" s="38"/>
      <x:c r="K99" s="38"/>
      <x:c r="L99" s="38"/>
      <x:c r="M99" s="38"/>
      <x:c r="N99" s="38"/>
      <x:c r="O99" s="38"/>
      <x:c r="P99" s="38"/>
      <x:c r="Q99" s="38"/>
      <x:c r="R99" s="38"/>
      <x:c r="S99" s="38"/>
      <x:c r="T99" s="38"/>
      <x:c r="U99" s="38"/>
      <x:c r="V99" s="38"/>
      <x:c r="W99" s="38"/>
      <x:c r="X99" s="38"/>
      <x:c r="Y99" s="38"/>
      <x:c r="Z99" s="38"/>
      <x:c r="AA99" s="38"/>
      <x:c r="AB99" s="38"/>
      <x:c r="AC99" s="144" t="str">
        <x:f>IF(A99="","",COUNT('R05 Clean'!E99:AB99))</x:f>
      </x:c>
      <x:c r="AD99" s="144" t="str">
        <x:f>IF(A99="","",COUNTA(E99:AB99)-COUNT('R05 Clean'!E99:AB99)-COUNTIF(E99:AB99,"DK")-COUNTIF(E99:AB99,"NA"))</x:f>
      </x:c>
      <x:c r="AE99" s="146" t="str">
        <x:f>IF(A99="","",IF(COUNT('R05 Clean'!E99:J99)=6,SUM('R05 Clean'!E99:J99)/6,""))</x:f>
      </x:c>
      <x:c r="AF99" s="146" t="str">
        <x:f>IF(A99="","",IF(COUNT('R05 Clean'!K99:P99)=6,SUM('R05 Clean'!K99:P99)/6,""))</x:f>
      </x:c>
      <x:c r="AG99" s="146" t="str">
        <x:f>IF(A99="","",IF(COUNT('R05 Clean'!Q99:V99)=6,SUM('R05 Clean'!Q99:V99)/6,""))</x:f>
      </x:c>
      <x:c r="AH99" s="146" t="str">
        <x:f>IF(A99="","",IF(COUNT('R05 Clean'!W99:AB99)=6,SUM('R05 Clean'!W99:AB99)/6,""))</x:f>
      </x:c>
      <x:c r="AI99" s="144" t="n">
        <x:f>IF(AND(A99="",COUNTA(E99:AB99)&gt;0),1,0)</x:f>
        <x:v>0</x:v>
      </x:c>
      <x:c r="AJ99" s="144" t="n">
        <x:f>IF(A99="",0,IF(COUNTIF($A$10:$A$109,A99)&gt;1,1,0))</x:f>
        <x:v>0</x:v>
      </x:c>
    </x:row>
    <x:row r="100" ht="24" customHeight="1">
      <x:c r="A100" s="38"/>
      <x:c r="B100" s="38"/>
      <x:c r="C100" s="38"/>
      <x:c r="D100" s="102"/>
      <x:c r="E100" s="38"/>
      <x:c r="F100" s="38"/>
      <x:c r="G100" s="38"/>
      <x:c r="H100" s="38"/>
      <x:c r="I100" s="38"/>
      <x:c r="J100" s="38"/>
      <x:c r="K100" s="38"/>
      <x:c r="L100" s="38"/>
      <x:c r="M100" s="38"/>
      <x:c r="N100" s="38"/>
      <x:c r="O100" s="38"/>
      <x:c r="P100" s="38"/>
      <x:c r="Q100" s="38"/>
      <x:c r="R100" s="38"/>
      <x:c r="S100" s="38"/>
      <x:c r="T100" s="38"/>
      <x:c r="U100" s="38"/>
      <x:c r="V100" s="38"/>
      <x:c r="W100" s="38"/>
      <x:c r="X100" s="38"/>
      <x:c r="Y100" s="38"/>
      <x:c r="Z100" s="38"/>
      <x:c r="AA100" s="38"/>
      <x:c r="AB100" s="38"/>
      <x:c r="AC100" s="144" t="str">
        <x:f>IF(A100="","",COUNT('R05 Clean'!E100:AB100))</x:f>
      </x:c>
      <x:c r="AD100" s="144" t="str">
        <x:f>IF(A100="","",COUNTA(E100:AB100)-COUNT('R05 Clean'!E100:AB100)-COUNTIF(E100:AB100,"DK")-COUNTIF(E100:AB100,"NA"))</x:f>
      </x:c>
      <x:c r="AE100" s="146" t="str">
        <x:f>IF(A100="","",IF(COUNT('R05 Clean'!E100:J100)=6,SUM('R05 Clean'!E100:J100)/6,""))</x:f>
      </x:c>
      <x:c r="AF100" s="146" t="str">
        <x:f>IF(A100="","",IF(COUNT('R05 Clean'!K100:P100)=6,SUM('R05 Clean'!K100:P100)/6,""))</x:f>
      </x:c>
      <x:c r="AG100" s="146" t="str">
        <x:f>IF(A100="","",IF(COUNT('R05 Clean'!Q100:V100)=6,SUM('R05 Clean'!Q100:V100)/6,""))</x:f>
      </x:c>
      <x:c r="AH100" s="146" t="str">
        <x:f>IF(A100="","",IF(COUNT('R05 Clean'!W100:AB100)=6,SUM('R05 Clean'!W100:AB100)/6,""))</x:f>
      </x:c>
      <x:c r="AI100" s="144" t="n">
        <x:f>IF(AND(A100="",COUNTA(E100:AB100)&gt;0),1,0)</x:f>
        <x:v>0</x:v>
      </x:c>
      <x:c r="AJ100" s="144" t="n">
        <x:f>IF(A100="",0,IF(COUNTIF($A$10:$A$109,A100)&gt;1,1,0))</x:f>
        <x:v>0</x:v>
      </x:c>
    </x:row>
    <x:row r="101" ht="24" customHeight="1">
      <x:c r="A101" s="38"/>
      <x:c r="B101" s="38"/>
      <x:c r="C101" s="38"/>
      <x:c r="D101" s="102"/>
      <x:c r="E101" s="38"/>
      <x:c r="F101" s="38"/>
      <x:c r="G101" s="38"/>
      <x:c r="H101" s="38"/>
      <x:c r="I101" s="38"/>
      <x:c r="J101" s="38"/>
      <x:c r="K101" s="38"/>
      <x:c r="L101" s="38"/>
      <x:c r="M101" s="38"/>
      <x:c r="N101" s="38"/>
      <x:c r="O101" s="38"/>
      <x:c r="P101" s="38"/>
      <x:c r="Q101" s="38"/>
      <x:c r="R101" s="38"/>
      <x:c r="S101" s="38"/>
      <x:c r="T101" s="38"/>
      <x:c r="U101" s="38"/>
      <x:c r="V101" s="38"/>
      <x:c r="W101" s="38"/>
      <x:c r="X101" s="38"/>
      <x:c r="Y101" s="38"/>
      <x:c r="Z101" s="38"/>
      <x:c r="AA101" s="38"/>
      <x:c r="AB101" s="38"/>
      <x:c r="AC101" s="144" t="str">
        <x:f>IF(A101="","",COUNT('R05 Clean'!E101:AB101))</x:f>
      </x:c>
      <x:c r="AD101" s="144" t="str">
        <x:f>IF(A101="","",COUNTA(E101:AB101)-COUNT('R05 Clean'!E101:AB101)-COUNTIF(E101:AB101,"DK")-COUNTIF(E101:AB101,"NA"))</x:f>
      </x:c>
      <x:c r="AE101" s="146" t="str">
        <x:f>IF(A101="","",IF(COUNT('R05 Clean'!E101:J101)=6,SUM('R05 Clean'!E101:J101)/6,""))</x:f>
      </x:c>
      <x:c r="AF101" s="146" t="str">
        <x:f>IF(A101="","",IF(COUNT('R05 Clean'!K101:P101)=6,SUM('R05 Clean'!K101:P101)/6,""))</x:f>
      </x:c>
      <x:c r="AG101" s="146" t="str">
        <x:f>IF(A101="","",IF(COUNT('R05 Clean'!Q101:V101)=6,SUM('R05 Clean'!Q101:V101)/6,""))</x:f>
      </x:c>
      <x:c r="AH101" s="146" t="str">
        <x:f>IF(A101="","",IF(COUNT('R05 Clean'!W101:AB101)=6,SUM('R05 Clean'!W101:AB101)/6,""))</x:f>
      </x:c>
      <x:c r="AI101" s="144" t="n">
        <x:f>IF(AND(A101="",COUNTA(E101:AB101)&gt;0),1,0)</x:f>
        <x:v>0</x:v>
      </x:c>
      <x:c r="AJ101" s="144" t="n">
        <x:f>IF(A101="",0,IF(COUNTIF($A$10:$A$109,A101)&gt;1,1,0))</x:f>
        <x:v>0</x:v>
      </x:c>
    </x:row>
    <x:row r="102" ht="24" customHeight="1">
      <x:c r="A102" s="38"/>
      <x:c r="B102" s="38"/>
      <x:c r="C102" s="38"/>
      <x:c r="D102" s="102"/>
      <x:c r="E102" s="38"/>
      <x:c r="F102" s="38"/>
      <x:c r="G102" s="38"/>
      <x:c r="H102" s="38"/>
      <x:c r="I102" s="38"/>
      <x:c r="J102" s="38"/>
      <x:c r="K102" s="38"/>
      <x:c r="L102" s="38"/>
      <x:c r="M102" s="38"/>
      <x:c r="N102" s="38"/>
      <x:c r="O102" s="38"/>
      <x:c r="P102" s="38"/>
      <x:c r="Q102" s="38"/>
      <x:c r="R102" s="38"/>
      <x:c r="S102" s="38"/>
      <x:c r="T102" s="38"/>
      <x:c r="U102" s="38"/>
      <x:c r="V102" s="38"/>
      <x:c r="W102" s="38"/>
      <x:c r="X102" s="38"/>
      <x:c r="Y102" s="38"/>
      <x:c r="Z102" s="38"/>
      <x:c r="AA102" s="38"/>
      <x:c r="AB102" s="38"/>
      <x:c r="AC102" s="144" t="str">
        <x:f>IF(A102="","",COUNT('R05 Clean'!E102:AB102))</x:f>
      </x:c>
      <x:c r="AD102" s="144" t="str">
        <x:f>IF(A102="","",COUNTA(E102:AB102)-COUNT('R05 Clean'!E102:AB102)-COUNTIF(E102:AB102,"DK")-COUNTIF(E102:AB102,"NA"))</x:f>
      </x:c>
      <x:c r="AE102" s="146" t="str">
        <x:f>IF(A102="","",IF(COUNT('R05 Clean'!E102:J102)=6,SUM('R05 Clean'!E102:J102)/6,""))</x:f>
      </x:c>
      <x:c r="AF102" s="146" t="str">
        <x:f>IF(A102="","",IF(COUNT('R05 Clean'!K102:P102)=6,SUM('R05 Clean'!K102:P102)/6,""))</x:f>
      </x:c>
      <x:c r="AG102" s="146" t="str">
        <x:f>IF(A102="","",IF(COUNT('R05 Clean'!Q102:V102)=6,SUM('R05 Clean'!Q102:V102)/6,""))</x:f>
      </x:c>
      <x:c r="AH102" s="146" t="str">
        <x:f>IF(A102="","",IF(COUNT('R05 Clean'!W102:AB102)=6,SUM('R05 Clean'!W102:AB102)/6,""))</x:f>
      </x:c>
      <x:c r="AI102" s="144" t="n">
        <x:f>IF(AND(A102="",COUNTA(E102:AB102)&gt;0),1,0)</x:f>
        <x:v>0</x:v>
      </x:c>
      <x:c r="AJ102" s="144" t="n">
        <x:f>IF(A102="",0,IF(COUNTIF($A$10:$A$109,A102)&gt;1,1,0))</x:f>
        <x:v>0</x:v>
      </x:c>
    </x:row>
    <x:row r="103" ht="24" customHeight="1">
      <x:c r="A103" s="38"/>
      <x:c r="B103" s="38"/>
      <x:c r="C103" s="38"/>
      <x:c r="D103" s="102"/>
      <x:c r="E103" s="38"/>
      <x:c r="F103" s="38"/>
      <x:c r="G103" s="38"/>
      <x:c r="H103" s="38"/>
      <x:c r="I103" s="38"/>
      <x:c r="J103" s="38"/>
      <x:c r="K103" s="38"/>
      <x:c r="L103" s="38"/>
      <x:c r="M103" s="38"/>
      <x:c r="N103" s="38"/>
      <x:c r="O103" s="38"/>
      <x:c r="P103" s="38"/>
      <x:c r="Q103" s="38"/>
      <x:c r="R103" s="38"/>
      <x:c r="S103" s="38"/>
      <x:c r="T103" s="38"/>
      <x:c r="U103" s="38"/>
      <x:c r="V103" s="38"/>
      <x:c r="W103" s="38"/>
      <x:c r="X103" s="38"/>
      <x:c r="Y103" s="38"/>
      <x:c r="Z103" s="38"/>
      <x:c r="AA103" s="38"/>
      <x:c r="AB103" s="38"/>
      <x:c r="AC103" s="144" t="str">
        <x:f>IF(A103="","",COUNT('R05 Clean'!E103:AB103))</x:f>
      </x:c>
      <x:c r="AD103" s="144" t="str">
        <x:f>IF(A103="","",COUNTA(E103:AB103)-COUNT('R05 Clean'!E103:AB103)-COUNTIF(E103:AB103,"DK")-COUNTIF(E103:AB103,"NA"))</x:f>
      </x:c>
      <x:c r="AE103" s="146" t="str">
        <x:f>IF(A103="","",IF(COUNT('R05 Clean'!E103:J103)=6,SUM('R05 Clean'!E103:J103)/6,""))</x:f>
      </x:c>
      <x:c r="AF103" s="146" t="str">
        <x:f>IF(A103="","",IF(COUNT('R05 Clean'!K103:P103)=6,SUM('R05 Clean'!K103:P103)/6,""))</x:f>
      </x:c>
      <x:c r="AG103" s="146" t="str">
        <x:f>IF(A103="","",IF(COUNT('R05 Clean'!Q103:V103)=6,SUM('R05 Clean'!Q103:V103)/6,""))</x:f>
      </x:c>
      <x:c r="AH103" s="146" t="str">
        <x:f>IF(A103="","",IF(COUNT('R05 Clean'!W103:AB103)=6,SUM('R05 Clean'!W103:AB103)/6,""))</x:f>
      </x:c>
      <x:c r="AI103" s="144" t="n">
        <x:f>IF(AND(A103="",COUNTA(E103:AB103)&gt;0),1,0)</x:f>
        <x:v>0</x:v>
      </x:c>
      <x:c r="AJ103" s="144" t="n">
        <x:f>IF(A103="",0,IF(COUNTIF($A$10:$A$109,A103)&gt;1,1,0))</x:f>
        <x:v>0</x:v>
      </x:c>
    </x:row>
    <x:row r="104" ht="24" customHeight="1">
      <x:c r="A104" s="38"/>
      <x:c r="B104" s="38"/>
      <x:c r="C104" s="38"/>
      <x:c r="D104" s="102"/>
      <x:c r="E104" s="38"/>
      <x:c r="F104" s="38"/>
      <x:c r="G104" s="38"/>
      <x:c r="H104" s="38"/>
      <x:c r="I104" s="38"/>
      <x:c r="J104" s="38"/>
      <x:c r="K104" s="38"/>
      <x:c r="L104" s="38"/>
      <x:c r="M104" s="38"/>
      <x:c r="N104" s="38"/>
      <x:c r="O104" s="38"/>
      <x:c r="P104" s="38"/>
      <x:c r="Q104" s="38"/>
      <x:c r="R104" s="38"/>
      <x:c r="S104" s="38"/>
      <x:c r="T104" s="38"/>
      <x:c r="U104" s="38"/>
      <x:c r="V104" s="38"/>
      <x:c r="W104" s="38"/>
      <x:c r="X104" s="38"/>
      <x:c r="Y104" s="38"/>
      <x:c r="Z104" s="38"/>
      <x:c r="AA104" s="38"/>
      <x:c r="AB104" s="38"/>
      <x:c r="AC104" s="144" t="str">
        <x:f>IF(A104="","",COUNT('R05 Clean'!E104:AB104))</x:f>
      </x:c>
      <x:c r="AD104" s="144" t="str">
        <x:f>IF(A104="","",COUNTA(E104:AB104)-COUNT('R05 Clean'!E104:AB104)-COUNTIF(E104:AB104,"DK")-COUNTIF(E104:AB104,"NA"))</x:f>
      </x:c>
      <x:c r="AE104" s="146" t="str">
        <x:f>IF(A104="","",IF(COUNT('R05 Clean'!E104:J104)=6,SUM('R05 Clean'!E104:J104)/6,""))</x:f>
      </x:c>
      <x:c r="AF104" s="146" t="str">
        <x:f>IF(A104="","",IF(COUNT('R05 Clean'!K104:P104)=6,SUM('R05 Clean'!K104:P104)/6,""))</x:f>
      </x:c>
      <x:c r="AG104" s="146" t="str">
        <x:f>IF(A104="","",IF(COUNT('R05 Clean'!Q104:V104)=6,SUM('R05 Clean'!Q104:V104)/6,""))</x:f>
      </x:c>
      <x:c r="AH104" s="146" t="str">
        <x:f>IF(A104="","",IF(COUNT('R05 Clean'!W104:AB104)=6,SUM('R05 Clean'!W104:AB104)/6,""))</x:f>
      </x:c>
      <x:c r="AI104" s="144" t="n">
        <x:f>IF(AND(A104="",COUNTA(E104:AB104)&gt;0),1,0)</x:f>
        <x:v>0</x:v>
      </x:c>
      <x:c r="AJ104" s="144" t="n">
        <x:f>IF(A104="",0,IF(COUNTIF($A$10:$A$109,A104)&gt;1,1,0))</x:f>
        <x:v>0</x:v>
      </x:c>
    </x:row>
    <x:row r="105" ht="24" customHeight="1">
      <x:c r="A105" s="38"/>
      <x:c r="B105" s="38"/>
      <x:c r="C105" s="38"/>
      <x:c r="D105" s="102"/>
      <x:c r="E105" s="38"/>
      <x:c r="F105" s="38"/>
      <x:c r="G105" s="38"/>
      <x:c r="H105" s="38"/>
      <x:c r="I105" s="38"/>
      <x:c r="J105" s="38"/>
      <x:c r="K105" s="38"/>
      <x:c r="L105" s="38"/>
      <x:c r="M105" s="38"/>
      <x:c r="N105" s="38"/>
      <x:c r="O105" s="38"/>
      <x:c r="P105" s="38"/>
      <x:c r="Q105" s="38"/>
      <x:c r="R105" s="38"/>
      <x:c r="S105" s="38"/>
      <x:c r="T105" s="38"/>
      <x:c r="U105" s="38"/>
      <x:c r="V105" s="38"/>
      <x:c r="W105" s="38"/>
      <x:c r="X105" s="38"/>
      <x:c r="Y105" s="38"/>
      <x:c r="Z105" s="38"/>
      <x:c r="AA105" s="38"/>
      <x:c r="AB105" s="38"/>
      <x:c r="AC105" s="144" t="str">
        <x:f>IF(A105="","",COUNT('R05 Clean'!E105:AB105))</x:f>
      </x:c>
      <x:c r="AD105" s="144" t="str">
        <x:f>IF(A105="","",COUNTA(E105:AB105)-COUNT('R05 Clean'!E105:AB105)-COUNTIF(E105:AB105,"DK")-COUNTIF(E105:AB105,"NA"))</x:f>
      </x:c>
      <x:c r="AE105" s="146" t="str">
        <x:f>IF(A105="","",IF(COUNT('R05 Clean'!E105:J105)=6,SUM('R05 Clean'!E105:J105)/6,""))</x:f>
      </x:c>
      <x:c r="AF105" s="146" t="str">
        <x:f>IF(A105="","",IF(COUNT('R05 Clean'!K105:P105)=6,SUM('R05 Clean'!K105:P105)/6,""))</x:f>
      </x:c>
      <x:c r="AG105" s="146" t="str">
        <x:f>IF(A105="","",IF(COUNT('R05 Clean'!Q105:V105)=6,SUM('R05 Clean'!Q105:V105)/6,""))</x:f>
      </x:c>
      <x:c r="AH105" s="146" t="str">
        <x:f>IF(A105="","",IF(COUNT('R05 Clean'!W105:AB105)=6,SUM('R05 Clean'!W105:AB105)/6,""))</x:f>
      </x:c>
      <x:c r="AI105" s="144" t="n">
        <x:f>IF(AND(A105="",COUNTA(E105:AB105)&gt;0),1,0)</x:f>
        <x:v>0</x:v>
      </x:c>
      <x:c r="AJ105" s="144" t="n">
        <x:f>IF(A105="",0,IF(COUNTIF($A$10:$A$109,A105)&gt;1,1,0))</x:f>
        <x:v>0</x:v>
      </x:c>
    </x:row>
    <x:row r="106" ht="24" customHeight="1">
      <x:c r="A106" s="38"/>
      <x:c r="B106" s="38"/>
      <x:c r="C106" s="38"/>
      <x:c r="D106" s="102"/>
      <x:c r="E106" s="38"/>
      <x:c r="F106" s="38"/>
      <x:c r="G106" s="38"/>
      <x:c r="H106" s="38"/>
      <x:c r="I106" s="38"/>
      <x:c r="J106" s="38"/>
      <x:c r="K106" s="38"/>
      <x:c r="L106" s="38"/>
      <x:c r="M106" s="38"/>
      <x:c r="N106" s="38"/>
      <x:c r="O106" s="38"/>
      <x:c r="P106" s="38"/>
      <x:c r="Q106" s="38"/>
      <x:c r="R106" s="38"/>
      <x:c r="S106" s="38"/>
      <x:c r="T106" s="38"/>
      <x:c r="U106" s="38"/>
      <x:c r="V106" s="38"/>
      <x:c r="W106" s="38"/>
      <x:c r="X106" s="38"/>
      <x:c r="Y106" s="38"/>
      <x:c r="Z106" s="38"/>
      <x:c r="AA106" s="38"/>
      <x:c r="AB106" s="38"/>
      <x:c r="AC106" s="144" t="str">
        <x:f>IF(A106="","",COUNT('R05 Clean'!E106:AB106))</x:f>
      </x:c>
      <x:c r="AD106" s="144" t="str">
        <x:f>IF(A106="","",COUNTA(E106:AB106)-COUNT('R05 Clean'!E106:AB106)-COUNTIF(E106:AB106,"DK")-COUNTIF(E106:AB106,"NA"))</x:f>
      </x:c>
      <x:c r="AE106" s="146" t="str">
        <x:f>IF(A106="","",IF(COUNT('R05 Clean'!E106:J106)=6,SUM('R05 Clean'!E106:J106)/6,""))</x:f>
      </x:c>
      <x:c r="AF106" s="146" t="str">
        <x:f>IF(A106="","",IF(COUNT('R05 Clean'!K106:P106)=6,SUM('R05 Clean'!K106:P106)/6,""))</x:f>
      </x:c>
      <x:c r="AG106" s="146" t="str">
        <x:f>IF(A106="","",IF(COUNT('R05 Clean'!Q106:V106)=6,SUM('R05 Clean'!Q106:V106)/6,""))</x:f>
      </x:c>
      <x:c r="AH106" s="146" t="str">
        <x:f>IF(A106="","",IF(COUNT('R05 Clean'!W106:AB106)=6,SUM('R05 Clean'!W106:AB106)/6,""))</x:f>
      </x:c>
      <x:c r="AI106" s="144" t="n">
        <x:f>IF(AND(A106="",COUNTA(E106:AB106)&gt;0),1,0)</x:f>
        <x:v>0</x:v>
      </x:c>
      <x:c r="AJ106" s="144" t="n">
        <x:f>IF(A106="",0,IF(COUNTIF($A$10:$A$109,A106)&gt;1,1,0))</x:f>
        <x:v>0</x:v>
      </x:c>
    </x:row>
    <x:row r="107" ht="24" customHeight="1">
      <x:c r="A107" s="38"/>
      <x:c r="B107" s="38"/>
      <x:c r="C107" s="38"/>
      <x:c r="D107" s="102"/>
      <x:c r="E107" s="38"/>
      <x:c r="F107" s="38"/>
      <x:c r="G107" s="38"/>
      <x:c r="H107" s="38"/>
      <x:c r="I107" s="38"/>
      <x:c r="J107" s="38"/>
      <x:c r="K107" s="38"/>
      <x:c r="L107" s="38"/>
      <x:c r="M107" s="38"/>
      <x:c r="N107" s="38"/>
      <x:c r="O107" s="38"/>
      <x:c r="P107" s="38"/>
      <x:c r="Q107" s="38"/>
      <x:c r="R107" s="38"/>
      <x:c r="S107" s="38"/>
      <x:c r="T107" s="38"/>
      <x:c r="U107" s="38"/>
      <x:c r="V107" s="38"/>
      <x:c r="W107" s="38"/>
      <x:c r="X107" s="38"/>
      <x:c r="Y107" s="38"/>
      <x:c r="Z107" s="38"/>
      <x:c r="AA107" s="38"/>
      <x:c r="AB107" s="38"/>
      <x:c r="AC107" s="144" t="str">
        <x:f>IF(A107="","",COUNT('R05 Clean'!E107:AB107))</x:f>
      </x:c>
      <x:c r="AD107" s="144" t="str">
        <x:f>IF(A107="","",COUNTA(E107:AB107)-COUNT('R05 Clean'!E107:AB107)-COUNTIF(E107:AB107,"DK")-COUNTIF(E107:AB107,"NA"))</x:f>
      </x:c>
      <x:c r="AE107" s="146" t="str">
        <x:f>IF(A107="","",IF(COUNT('R05 Clean'!E107:J107)=6,SUM('R05 Clean'!E107:J107)/6,""))</x:f>
      </x:c>
      <x:c r="AF107" s="146" t="str">
        <x:f>IF(A107="","",IF(COUNT('R05 Clean'!K107:P107)=6,SUM('R05 Clean'!K107:P107)/6,""))</x:f>
      </x:c>
      <x:c r="AG107" s="146" t="str">
        <x:f>IF(A107="","",IF(COUNT('R05 Clean'!Q107:V107)=6,SUM('R05 Clean'!Q107:V107)/6,""))</x:f>
      </x:c>
      <x:c r="AH107" s="146" t="str">
        <x:f>IF(A107="","",IF(COUNT('R05 Clean'!W107:AB107)=6,SUM('R05 Clean'!W107:AB107)/6,""))</x:f>
      </x:c>
      <x:c r="AI107" s="144" t="n">
        <x:f>IF(AND(A107="",COUNTA(E107:AB107)&gt;0),1,0)</x:f>
        <x:v>0</x:v>
      </x:c>
      <x:c r="AJ107" s="144" t="n">
        <x:f>IF(A107="",0,IF(COUNTIF($A$10:$A$109,A107)&gt;1,1,0))</x:f>
        <x:v>0</x:v>
      </x:c>
    </x:row>
    <x:row r="108" ht="24" customHeight="1">
      <x:c r="A108" s="38"/>
      <x:c r="B108" s="38"/>
      <x:c r="C108" s="38"/>
      <x:c r="D108" s="102"/>
      <x:c r="E108" s="38"/>
      <x:c r="F108" s="38"/>
      <x:c r="G108" s="38"/>
      <x:c r="H108" s="38"/>
      <x:c r="I108" s="38"/>
      <x:c r="J108" s="38"/>
      <x:c r="K108" s="38"/>
      <x:c r="L108" s="38"/>
      <x:c r="M108" s="38"/>
      <x:c r="N108" s="38"/>
      <x:c r="O108" s="38"/>
      <x:c r="P108" s="38"/>
      <x:c r="Q108" s="38"/>
      <x:c r="R108" s="38"/>
      <x:c r="S108" s="38"/>
      <x:c r="T108" s="38"/>
      <x:c r="U108" s="38"/>
      <x:c r="V108" s="38"/>
      <x:c r="W108" s="38"/>
      <x:c r="X108" s="38"/>
      <x:c r="Y108" s="38"/>
      <x:c r="Z108" s="38"/>
      <x:c r="AA108" s="38"/>
      <x:c r="AB108" s="38"/>
      <x:c r="AC108" s="144" t="str">
        <x:f>IF(A108="","",COUNT('R05 Clean'!E108:AB108))</x:f>
      </x:c>
      <x:c r="AD108" s="144" t="str">
        <x:f>IF(A108="","",COUNTA(E108:AB108)-COUNT('R05 Clean'!E108:AB108)-COUNTIF(E108:AB108,"DK")-COUNTIF(E108:AB108,"NA"))</x:f>
      </x:c>
      <x:c r="AE108" s="146" t="str">
        <x:f>IF(A108="","",IF(COUNT('R05 Clean'!E108:J108)=6,SUM('R05 Clean'!E108:J108)/6,""))</x:f>
      </x:c>
      <x:c r="AF108" s="146" t="str">
        <x:f>IF(A108="","",IF(COUNT('R05 Clean'!K108:P108)=6,SUM('R05 Clean'!K108:P108)/6,""))</x:f>
      </x:c>
      <x:c r="AG108" s="146" t="str">
        <x:f>IF(A108="","",IF(COUNT('R05 Clean'!Q108:V108)=6,SUM('R05 Clean'!Q108:V108)/6,""))</x:f>
      </x:c>
      <x:c r="AH108" s="146" t="str">
        <x:f>IF(A108="","",IF(COUNT('R05 Clean'!W108:AB108)=6,SUM('R05 Clean'!W108:AB108)/6,""))</x:f>
      </x:c>
      <x:c r="AI108" s="144" t="n">
        <x:f>IF(AND(A108="",COUNTA(E108:AB108)&gt;0),1,0)</x:f>
        <x:v>0</x:v>
      </x:c>
      <x:c r="AJ108" s="144" t="n">
        <x:f>IF(A108="",0,IF(COUNTIF($A$10:$A$109,A108)&gt;1,1,0))</x:f>
        <x:v>0</x:v>
      </x:c>
    </x:row>
    <x:row r="109" ht="24" customHeight="1">
      <x:c r="A109" s="38"/>
      <x:c r="B109" s="38"/>
      <x:c r="C109" s="38"/>
      <x:c r="D109" s="102"/>
      <x:c r="E109" s="38"/>
      <x:c r="F109" s="38"/>
      <x:c r="G109" s="38"/>
      <x:c r="H109" s="38"/>
      <x:c r="I109" s="38"/>
      <x:c r="J109" s="38"/>
      <x:c r="K109" s="38"/>
      <x:c r="L109" s="38"/>
      <x:c r="M109" s="38"/>
      <x:c r="N109" s="38"/>
      <x:c r="O109" s="38"/>
      <x:c r="P109" s="38"/>
      <x:c r="Q109" s="38"/>
      <x:c r="R109" s="38"/>
      <x:c r="S109" s="38"/>
      <x:c r="T109" s="38"/>
      <x:c r="U109" s="38"/>
      <x:c r="V109" s="38"/>
      <x:c r="W109" s="38"/>
      <x:c r="X109" s="38"/>
      <x:c r="Y109" s="38"/>
      <x:c r="Z109" s="38"/>
      <x:c r="AA109" s="38"/>
      <x:c r="AB109" s="38"/>
      <x:c r="AC109" s="144" t="str">
        <x:f>IF(A109="","",COUNT('R05 Clean'!E109:AB109))</x:f>
      </x:c>
      <x:c r="AD109" s="144" t="str">
        <x:f>IF(A109="","",COUNTA(E109:AB109)-COUNT('R05 Clean'!E109:AB109)-COUNTIF(E109:AB109,"DK")-COUNTIF(E109:AB109,"NA"))</x:f>
      </x:c>
      <x:c r="AE109" s="146" t="str">
        <x:f>IF(A109="","",IF(COUNT('R05 Clean'!E109:J109)=6,SUM('R05 Clean'!E109:J109)/6,""))</x:f>
      </x:c>
      <x:c r="AF109" s="146" t="str">
        <x:f>IF(A109="","",IF(COUNT('R05 Clean'!K109:P109)=6,SUM('R05 Clean'!K109:P109)/6,""))</x:f>
      </x:c>
      <x:c r="AG109" s="146" t="str">
        <x:f>IF(A109="","",IF(COUNT('R05 Clean'!Q109:V109)=6,SUM('R05 Clean'!Q109:V109)/6,""))</x:f>
      </x:c>
      <x:c r="AH109" s="146" t="str">
        <x:f>IF(A109="","",IF(COUNT('R05 Clean'!W109:AB109)=6,SUM('R05 Clean'!W109:AB109)/6,""))</x:f>
      </x:c>
      <x:c r="AI109" s="144" t="n">
        <x:f>IF(AND(A109="",COUNTA(E109:AB109)&gt;0),1,0)</x:f>
        <x:v>0</x:v>
      </x:c>
      <x:c r="AJ109" s="144" t="n">
        <x:f>IF(A109="",0,IF(COUNTIF($A$10:$A$109,A109)&gt;1,1,0))</x:f>
        <x:v>0</x:v>
      </x:c>
    </x:row>
    <x:row r="113">
      <x:c r="A113" s="109" t="str">
        <x:v>COMPLETE-CASE RULE / Optional domain means require all six numeric items. Invalid numeric text, decimals, out-of-range scores, DK, NA and blanks are not scored. A record needs a nonblank de-identified ID to count as submitted. Correct duplicate IDs and orphan responses before reporting.</x:v>
      </x:c>
      <x:c r="B113" s="109"/>
      <x:c r="C113" s="109"/>
      <x:c r="D113" s="109"/>
      <x:c r="E113" s="109"/>
      <x:c r="F113" s="109"/>
      <x:c r="G113" s="109"/>
      <x:c r="H113" s="109"/>
      <x:c r="I113" s="109"/>
      <x:c r="J113" s="109"/>
      <x:c r="K113" s="109"/>
      <x:c r="L113" s="109"/>
      <x:c r="M113" s="109"/>
      <x:c r="N113" s="109"/>
      <x:c r="O113" s="109"/>
      <x:c r="P113" s="109"/>
      <x:c r="Q113" s="109"/>
      <x:c r="R113" s="109"/>
      <x:c r="S113" s="109"/>
      <x:c r="T113" s="109"/>
      <x:c r="U113" s="109"/>
      <x:c r="V113" s="109"/>
      <x:c r="W113" s="109"/>
      <x:c r="X113" s="109"/>
      <x:c r="Y113" s="109"/>
      <x:c r="Z113" s="109"/>
      <x:c r="AA113" s="109"/>
      <x:c r="AB113" s="109"/>
    </x:row>
    <x:row r="114">
      <x:c r="A114" s="109"/>
      <x:c r="B114" s="109"/>
      <x:c r="C114" s="109"/>
      <x:c r="D114" s="109"/>
      <x:c r="E114" s="109"/>
      <x:c r="F114" s="109"/>
      <x:c r="G114" s="109"/>
      <x:c r="H114" s="109"/>
      <x:c r="I114" s="109"/>
      <x:c r="J114" s="109"/>
      <x:c r="K114" s="109"/>
      <x:c r="L114" s="109"/>
      <x:c r="M114" s="109"/>
      <x:c r="N114" s="109"/>
      <x:c r="O114" s="109"/>
      <x:c r="P114" s="109"/>
      <x:c r="Q114" s="109"/>
      <x:c r="R114" s="109"/>
      <x:c r="S114" s="109"/>
      <x:c r="T114" s="109"/>
      <x:c r="U114" s="109"/>
      <x:c r="V114" s="109"/>
      <x:c r="W114" s="109"/>
      <x:c r="X114" s="109"/>
      <x:c r="Y114" s="109"/>
      <x:c r="Z114" s="109"/>
      <x:c r="AA114" s="109"/>
      <x:c r="AB114" s="109"/>
    </x:row>
    <x:row r="115">
      <x:c r="A115" s="109"/>
      <x:c r="B115" s="109"/>
      <x:c r="C115" s="109"/>
      <x:c r="D115" s="109"/>
      <x:c r="E115" s="109"/>
      <x:c r="F115" s="109"/>
      <x:c r="G115" s="109"/>
      <x:c r="H115" s="109"/>
      <x:c r="I115" s="109"/>
      <x:c r="J115" s="109"/>
      <x:c r="K115" s="109"/>
      <x:c r="L115" s="109"/>
      <x:c r="M115" s="109"/>
      <x:c r="N115" s="109"/>
      <x:c r="O115" s="109"/>
      <x:c r="P115" s="109"/>
      <x:c r="Q115" s="109"/>
      <x:c r="R115" s="109"/>
      <x:c r="S115" s="109"/>
      <x:c r="T115" s="109"/>
      <x:c r="U115" s="109"/>
      <x:c r="V115" s="109"/>
      <x:c r="W115" s="109"/>
      <x:c r="X115" s="109"/>
      <x:c r="Y115" s="109"/>
      <x:c r="Z115" s="109"/>
      <x:c r="AA115" s="109"/>
      <x:c r="AB115" s="109"/>
    </x:row>
    <x:row r="116">
      <x:c r="A116" s="109"/>
      <x:c r="B116" s="109"/>
      <x:c r="C116" s="109"/>
      <x:c r="D116" s="109"/>
      <x:c r="E116" s="109"/>
      <x:c r="F116" s="109"/>
      <x:c r="G116" s="109"/>
      <x:c r="H116" s="109"/>
      <x:c r="I116" s="109"/>
      <x:c r="J116" s="109"/>
      <x:c r="K116" s="109"/>
      <x:c r="L116" s="109"/>
      <x:c r="M116" s="109"/>
      <x:c r="N116" s="109"/>
      <x:c r="O116" s="109"/>
      <x:c r="P116" s="109"/>
      <x:c r="Q116" s="109"/>
      <x:c r="R116" s="109"/>
      <x:c r="S116" s="109"/>
      <x:c r="T116" s="109"/>
      <x:c r="U116" s="109"/>
      <x:c r="V116" s="109"/>
      <x:c r="W116" s="109"/>
      <x:c r="X116" s="109"/>
      <x:c r="Y116" s="109"/>
      <x:c r="Z116" s="109"/>
      <x:c r="AA116" s="109"/>
      <x:c r="AB116" s="109"/>
    </x:row>
  </x:sheetData>
  <x:mergeCells>
    <x:mergeCell ref="A1:L2"/>
    <x:mergeCell ref="A3:L4"/>
    <x:mergeCell ref="A5:C5"/>
    <x:mergeCell ref="D5:F5"/>
    <x:mergeCell ref="G5:I5"/>
    <x:mergeCell ref="J5:L5"/>
    <x:mergeCell ref="A7:AB8"/>
    <x:mergeCell ref="A113:AB116"/>
  </x:mergeCells>
  <x:dataValidations count="1">
    <x:dataValidation type="list" sqref="E10:AB109">
      <x:formula1>"1,2,3,4,5,DK,NA"</x:formula1>
    </x:dataValidation>
  </x:dataValidations>
  <x:pageMargins left="0.7" right="0.7" top="0.75" bottom="0.75" header="0.3" footer="0.3"/>
</x:worksheet>
</file>

<file path=xl/worksheets/sheet158.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8" hidden="0" customWidth="1"/>
    <x:col min="3" max="3" width="38" hidden="0" customWidth="1"/>
    <x:col min="4" max="4" width="65" hidden="0" customWidth="1"/>
    <x:col min="5" max="5" width="9" hidden="0" customWidth="1"/>
    <x:col min="6" max="6" width="9" hidden="0" customWidth="1"/>
    <x:col min="7" max="7" width="9" hidden="0" customWidth="1"/>
    <x:col min="8" max="8" width="9" hidden="0" customWidth="1"/>
    <x:col min="9" max="9" width="9" hidden="0" customWidth="1"/>
    <x:col min="10" max="10" width="12" hidden="0" customWidth="1"/>
    <x:col min="11" max="11" width="9" hidden="0" customWidth="1"/>
    <x:col min="12" max="12" width="9" hidden="0" customWidth="1"/>
    <x:col min="13" max="13" width="10" hidden="0" customWidth="1"/>
    <x:col min="14" max="14" width="12" hidden="0" customWidth="1"/>
    <x:col min="15" max="15" width="13" hidden="0" customWidth="1"/>
    <x:col min="16" max="16" width="12" hidden="0" customWidth="1"/>
    <x:col min="17" max="17" width="15" hidden="0" customWidth="1"/>
    <x:col min="18" max="18" width="15" hidden="0" customWidth="1"/>
    <x:col min="19" max="19" width="12" hidden="0" customWidth="1"/>
    <x:col min="20" max="20" width="28" hidden="0" customWidth="1"/>
  </x:cols>
  <x:sheetData>
    <x:row r="1" ht="22" customHeight="1">
      <x:c r="A1" s="12" t="str">
        <x:v>HR DELIVERY  |  R05 Profile</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Separate data or teaching page. Read the instructions before entry.</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READINESS</x:v>
      </x:c>
      <x:c r="K5" s="24"/>
      <x:c r="L5" s="24"/>
    </x:row>
    <x:row r="6" ht="22" customHeight="1">
      <x:c r="A6" s="4"/>
      <x:c r="B6" s="4"/>
      <x:c r="C6" s="4"/>
      <x:c r="D6" s="4"/>
      <x:c r="E6" s="4"/>
      <x:c r="F6" s="4"/>
      <x:c r="G6" s="4"/>
      <x:c r="H6" s="4"/>
      <x:c r="I6" s="4"/>
      <x:c r="J6" s="4"/>
      <x:c r="K6" s="4"/>
      <x:c r="L6" s="4"/>
    </x:row>
    <x:row r="7" ht="22" customHeight="1">
      <x:c r="A7" s="126" t="str">
        <x:v>DESCRIPTIVE PROFILE / not a readiness score. Set a local minimum reporting count in Setup D15 before displaying percentages or means. All data must refer to a comparable change and population.</x:v>
      </x:c>
      <x:c r="B7" s="126"/>
      <x:c r="C7" s="126"/>
      <x:c r="D7" s="126"/>
      <x:c r="E7" s="126"/>
      <x:c r="F7" s="126"/>
      <x:c r="G7" s="126"/>
      <x:c r="H7" s="126"/>
      <x:c r="I7" s="126"/>
      <x:c r="J7" s="126"/>
      <x:c r="K7" s="126"/>
      <x:c r="L7" s="126"/>
      <x:c r="M7" s="126"/>
      <x:c r="N7" s="126"/>
      <x:c r="O7" s="126"/>
      <x:c r="P7" s="126"/>
      <x:c r="Q7" s="126"/>
      <x:c r="R7" s="126"/>
      <x:c r="S7" s="126"/>
      <x:c r="T7" s="126"/>
    </x:row>
    <x:row r="8" ht="22" customHeight="1">
      <x:c r="A8" s="126"/>
      <x:c r="B8" s="126"/>
      <x:c r="C8" s="126"/>
      <x:c r="D8" s="126"/>
      <x:c r="E8" s="126"/>
      <x:c r="F8" s="126"/>
      <x:c r="G8" s="126"/>
      <x:c r="H8" s="126"/>
      <x:c r="I8" s="126"/>
      <x:c r="J8" s="126"/>
      <x:c r="K8" s="126"/>
      <x:c r="L8" s="126"/>
      <x:c r="M8" s="126"/>
      <x:c r="N8" s="126"/>
      <x:c r="O8" s="126"/>
      <x:c r="P8" s="126"/>
      <x:c r="Q8" s="126"/>
      <x:c r="R8" s="126"/>
      <x:c r="S8" s="126"/>
      <x:c r="T8" s="126"/>
    </x:row>
    <x:row r="9" ht="32" customHeight="1">
      <x:c r="A9" s="99" t="str">
        <x:v>ID</x:v>
      </x:c>
      <x:c r="B9" s="99" t="str">
        <x:v>Domain</x:v>
      </x:c>
      <x:c r="C9" s="99" t="str">
        <x:v>Dimension</x:v>
      </x:c>
      <x:c r="D9" s="99" t="str">
        <x:v>Item</x:v>
      </x:c>
      <x:c r="E9" s="99" t="str">
        <x:v>1</x:v>
      </x:c>
      <x:c r="F9" s="99" t="str">
        <x:v>2</x:v>
      </x:c>
      <x:c r="G9" s="99" t="str">
        <x:v>3</x:v>
      </x:c>
      <x:c r="H9" s="99" t="str">
        <x:v>4</x:v>
      </x:c>
      <x:c r="I9" s="99" t="str">
        <x:v>5</x:v>
      </x:c>
      <x:c r="J9" s="99" t="str">
        <x:v>Valid n</x:v>
      </x:c>
      <x:c r="K9" s="99" t="str">
        <x:v>DK</x:v>
      </x:c>
      <x:c r="L9" s="99" t="str">
        <x:v>NA</x:v>
      </x:c>
      <x:c r="M9" s="134" t="str">
        <x:v>Blank</x:v>
      </x:c>
      <x:c r="N9" s="134" t="str">
        <x:v>Invalid</x:v>
      </x:c>
      <x:c r="O9" s="134" t="str">
        <x:v>Submitted</x:v>
      </x:c>
      <x:c r="P9" s="134" t="str">
        <x:v>Coverage</x:v>
      </x:c>
      <x:c r="Q9" s="134" t="str">
        <x:v>Favourable n</x:v>
      </x:c>
      <x:c r="R9" s="134" t="str">
        <x:v>Favourable %</x:v>
      </x:c>
      <x:c r="S9" s="134" t="str">
        <x:v>Mean</x:v>
      </x:c>
      <x:c r="T9" s="134" t="str">
        <x:v>Reporting check</x:v>
      </x:c>
    </x:row>
    <x:row r="10" ht="58" customHeight="1">
      <x:c r="A10" s="4" t="str">
        <x:v>Q01</x:v>
      </x:c>
      <x:c r="B10" s="4" t="str">
        <x:v>Clarity</x:v>
      </x:c>
      <x:c r="C10" s="4" t="str">
        <x:v>Strategic Case &amp; Urgency</x:v>
      </x:c>
      <x:c r="D10" s="4" t="str">
        <x:v>I can explain the problem this change is intended to address.</x:v>
      </x:c>
      <x:c r="E10" s="92" t="n">
        <x:f>COUNTIF('R05 Clean'!$E$10:$E$109,1)</x:f>
        <x:v>0</x:v>
      </x:c>
      <x:c r="F10" s="92" t="n">
        <x:f>COUNTIF('R05 Clean'!$E$10:$E$109,2)</x:f>
        <x:v>0</x:v>
      </x:c>
      <x:c r="G10" s="92" t="n">
        <x:f>COUNTIF('R05 Clean'!$E$10:$E$109,3)</x:f>
        <x:v>0</x:v>
      </x:c>
      <x:c r="H10" s="92" t="n">
        <x:f>COUNTIF('R05 Clean'!$E$10:$E$109,4)</x:f>
        <x:v>0</x:v>
      </x:c>
      <x:c r="I10" s="92" t="n">
        <x:f>COUNTIF('R05 Clean'!$E$10:$E$109,5)</x:f>
        <x:v>0</x:v>
      </x:c>
      <x:c r="J10" s="92" t="n">
        <x:f>SUM(E10:I10)</x:f>
        <x:v>0</x:v>
      </x:c>
      <x:c r="K10" s="92" t="n">
        <x:f>COUNTIFS('R05 Data'!$A$10:$A$109,"&lt;&gt;",'R05 Data'!$E$10:$E$109,"DK")</x:f>
        <x:v>0</x:v>
      </x:c>
      <x:c r="L10" s="92" t="n">
        <x:f>COUNTIFS('R05 Data'!$A$10:$A$109,"&lt;&gt;",'R05 Data'!$E$10:$E$109,"NA")</x:f>
        <x:v>0</x:v>
      </x:c>
      <x:c r="M10" s="153" t="n">
        <x:f>O10-COUNTIFS('R05 Data'!$A$10:$A$109,"&lt;&gt;",'R05 Data'!$E$10:$E$109,"&lt;&gt;")</x:f>
        <x:v>0</x:v>
      </x:c>
      <x:c r="N10" s="153" t="n">
        <x:f>O10-J10-K10-L10-M10</x:f>
        <x:v>0</x:v>
      </x:c>
      <x:c r="O10" s="153" t="n">
        <x:f>COUNTA('R05 Data'!$A$10:$A$109)</x:f>
        <x:v>0</x:v>
      </x:c>
      <x:c r="P10" s="156" t="str">
        <x:f>IF(O10=0,"",J10/O10)</x:f>
      </x:c>
      <x:c r="Q10" s="153" t="n">
        <x:f>H10+I10</x:f>
        <x:v>0</x:v>
      </x:c>
      <x:c r="R10" s="156" t="str">
        <x:f>IF(NOT(ISNUMBER('01 Setup'!$D$15)),"",IF(OR(J10=0,'01 Setup'!$D$15&lt;1,MOD('01 Setup'!$D$15,1)&lt;&gt;0,J10&lt;'01 Setup'!$D$15,N10&gt;0,SUM('R05 Data'!$AJ$10:$AJ$109)&gt;0),"",Q10/J10))</x:f>
      </x:c>
      <x:c r="S10" s="158" t="str">
        <x:f>IF(NOT(ISNUMBER('01 Setup'!$D$15)),"",IF(OR(J10=0,'01 Setup'!$D$15&lt;1,MOD('01 Setup'!$D$15,1)&lt;&gt;0,J10&lt;'01 Setup'!$D$15,N10&gt;0,SUM('R05 Data'!$AJ$10:$AJ$109)&gt;0),"",SUM('R05 Clean'!$E$10:$E$109)/J10))</x:f>
      </x:c>
      <x:c r="T10" s="153" t="str">
        <x:f>IF(O10=0,"No submitted records",IF(SUM('R05 Data'!$AJ$10:$AJ$109)&gt;0,"Resolve duplicate IDs",IF(N10&gt;0,"Correct invalid entries",IF(NOT(ISNUMBER('01 Setup'!$D$15)),"Set local reporting count",IF(OR('01 Setup'!$D$15&lt;1,MOD('01 Setup'!$D$15,1)&lt;&gt;0),"Set local reporting count",IF(J10&lt;'01 Setup'!$D$15,"Below reporting count","Descriptive only"))))))</x:f>
        <x:v>No submitted records</x:v>
      </x:c>
    </x:row>
    <x:row r="11" ht="58" customHeight="1">
      <x:c r="A11" s="4" t="str">
        <x:v>Q02</x:v>
      </x:c>
      <x:c r="B11" s="4" t="str">
        <x:v>Clarity</x:v>
      </x:c>
      <x:c r="C11" s="4" t="str">
        <x:v>Strategic Case &amp; Urgency</x:v>
      </x:c>
      <x:c r="D11" s="4" t="str">
        <x:v>The reason for implementing this change now is clear to me.</x:v>
      </x:c>
      <x:c r="E11" s="92" t="n">
        <x:f>COUNTIF('R05 Clean'!$F$10:$F$109,1)</x:f>
        <x:v>0</x:v>
      </x:c>
      <x:c r="F11" s="92" t="n">
        <x:f>COUNTIF('R05 Clean'!$F$10:$F$109,2)</x:f>
        <x:v>0</x:v>
      </x:c>
      <x:c r="G11" s="92" t="n">
        <x:f>COUNTIF('R05 Clean'!$F$10:$F$109,3)</x:f>
        <x:v>0</x:v>
      </x:c>
      <x:c r="H11" s="92" t="n">
        <x:f>COUNTIF('R05 Clean'!$F$10:$F$109,4)</x:f>
        <x:v>0</x:v>
      </x:c>
      <x:c r="I11" s="92" t="n">
        <x:f>COUNTIF('R05 Clean'!$F$10:$F$109,5)</x:f>
        <x:v>0</x:v>
      </x:c>
      <x:c r="J11" s="92" t="n">
        <x:f>SUM(E11:I11)</x:f>
        <x:v>0</x:v>
      </x:c>
      <x:c r="K11" s="92" t="n">
        <x:f>COUNTIFS('R05 Data'!$A$10:$A$109,"&lt;&gt;",'R05 Data'!$F$10:$F$109,"DK")</x:f>
        <x:v>0</x:v>
      </x:c>
      <x:c r="L11" s="92" t="n">
        <x:f>COUNTIFS('R05 Data'!$A$10:$A$109,"&lt;&gt;",'R05 Data'!$F$10:$F$109,"NA")</x:f>
        <x:v>0</x:v>
      </x:c>
      <x:c r="M11" s="153" t="n">
        <x:f>O11-COUNTIFS('R05 Data'!$A$10:$A$109,"&lt;&gt;",'R05 Data'!$F$10:$F$109,"&lt;&gt;")</x:f>
        <x:v>0</x:v>
      </x:c>
      <x:c r="N11" s="153" t="n">
        <x:f>O11-J11-K11-L11-M11</x:f>
        <x:v>0</x:v>
      </x:c>
      <x:c r="O11" s="153" t="n">
        <x:f>COUNTA('R05 Data'!$A$10:$A$109)</x:f>
        <x:v>0</x:v>
      </x:c>
      <x:c r="P11" s="156" t="str">
        <x:f>IF(O11=0,"",J11/O11)</x:f>
      </x:c>
      <x:c r="Q11" s="153" t="n">
        <x:f>H11+I11</x:f>
        <x:v>0</x:v>
      </x:c>
      <x:c r="R11" s="156" t="str">
        <x:f>IF(NOT(ISNUMBER('01 Setup'!$D$15)),"",IF(OR(J11=0,'01 Setup'!$D$15&lt;1,MOD('01 Setup'!$D$15,1)&lt;&gt;0,J11&lt;'01 Setup'!$D$15,N11&gt;0,SUM('R05 Data'!$AJ$10:$AJ$109)&gt;0),"",Q11/J11))</x:f>
      </x:c>
      <x:c r="S11" s="158" t="str">
        <x:f>IF(NOT(ISNUMBER('01 Setup'!$D$15)),"",IF(OR(J11=0,'01 Setup'!$D$15&lt;1,MOD('01 Setup'!$D$15,1)&lt;&gt;0,J11&lt;'01 Setup'!$D$15,N11&gt;0,SUM('R05 Data'!$AJ$10:$AJ$109)&gt;0),"",SUM('R05 Clean'!$F$10:$F$109)/J11))</x:f>
      </x:c>
      <x:c r="T11" s="153" t="str">
        <x:f>IF(O11=0,"No submitted records",IF(SUM('R05 Data'!$AJ$10:$AJ$109)&gt;0,"Resolve duplicate IDs",IF(N11&gt;0,"Correct invalid entries",IF(NOT(ISNUMBER('01 Setup'!$D$15)),"Set local reporting count",IF(OR('01 Setup'!$D$15&lt;1,MOD('01 Setup'!$D$15,1)&lt;&gt;0),"Set local reporting count",IF(J11&lt;'01 Setup'!$D$15,"Below reporting count","Descriptive only"))))))</x:f>
        <x:v>No submitted records</x:v>
      </x:c>
    </x:row>
    <x:row r="12" ht="58" customHeight="1">
      <x:c r="A12" s="4" t="str">
        <x:v>Q03</x:v>
      </x:c>
      <x:c r="B12" s="4" t="str">
        <x:v>Clarity</x:v>
      </x:c>
      <x:c r="C12" s="4" t="str">
        <x:v>Future Vision &amp; Outcomes</x:v>
      </x:c>
      <x:c r="D12" s="4" t="str">
        <x:v>I understand what the changed way of working is intended to achieve.</x:v>
      </x:c>
      <x:c r="E12" s="92" t="n">
        <x:f>COUNTIF('R05 Clean'!$G$10:$G$109,1)</x:f>
        <x:v>0</x:v>
      </x:c>
      <x:c r="F12" s="92" t="n">
        <x:f>COUNTIF('R05 Clean'!$G$10:$G$109,2)</x:f>
        <x:v>0</x:v>
      </x:c>
      <x:c r="G12" s="92" t="n">
        <x:f>COUNTIF('R05 Clean'!$G$10:$G$109,3)</x:f>
        <x:v>0</x:v>
      </x:c>
      <x:c r="H12" s="92" t="n">
        <x:f>COUNTIF('R05 Clean'!$G$10:$G$109,4)</x:f>
        <x:v>0</x:v>
      </x:c>
      <x:c r="I12" s="92" t="n">
        <x:f>COUNTIF('R05 Clean'!$G$10:$G$109,5)</x:f>
        <x:v>0</x:v>
      </x:c>
      <x:c r="J12" s="92" t="n">
        <x:f>SUM(E12:I12)</x:f>
        <x:v>0</x:v>
      </x:c>
      <x:c r="K12" s="92" t="n">
        <x:f>COUNTIFS('R05 Data'!$A$10:$A$109,"&lt;&gt;",'R05 Data'!$G$10:$G$109,"DK")</x:f>
        <x:v>0</x:v>
      </x:c>
      <x:c r="L12" s="92" t="n">
        <x:f>COUNTIFS('R05 Data'!$A$10:$A$109,"&lt;&gt;",'R05 Data'!$G$10:$G$109,"NA")</x:f>
        <x:v>0</x:v>
      </x:c>
      <x:c r="M12" s="153" t="n">
        <x:f>O12-COUNTIFS('R05 Data'!$A$10:$A$109,"&lt;&gt;",'R05 Data'!$G$10:$G$109,"&lt;&gt;")</x:f>
        <x:v>0</x:v>
      </x:c>
      <x:c r="N12" s="153" t="n">
        <x:f>O12-J12-K12-L12-M12</x:f>
        <x:v>0</x:v>
      </x:c>
      <x:c r="O12" s="153" t="n">
        <x:f>COUNTA('R05 Data'!$A$10:$A$109)</x:f>
        <x:v>0</x:v>
      </x:c>
      <x:c r="P12" s="156" t="str">
        <x:f>IF(O12=0,"",J12/O12)</x:f>
      </x:c>
      <x:c r="Q12" s="153" t="n">
        <x:f>H12+I12</x:f>
        <x:v>0</x:v>
      </x:c>
      <x:c r="R12" s="156" t="str">
        <x:f>IF(NOT(ISNUMBER('01 Setup'!$D$15)),"",IF(OR(J12=0,'01 Setup'!$D$15&lt;1,MOD('01 Setup'!$D$15,1)&lt;&gt;0,J12&lt;'01 Setup'!$D$15,N12&gt;0,SUM('R05 Data'!$AJ$10:$AJ$109)&gt;0),"",Q12/J12))</x:f>
      </x:c>
      <x:c r="S12" s="158" t="str">
        <x:f>IF(NOT(ISNUMBER('01 Setup'!$D$15)),"",IF(OR(J12=0,'01 Setup'!$D$15&lt;1,MOD('01 Setup'!$D$15,1)&lt;&gt;0,J12&lt;'01 Setup'!$D$15,N12&gt;0,SUM('R05 Data'!$AJ$10:$AJ$109)&gt;0),"",SUM('R05 Clean'!$G$10:$G$109)/J12))</x:f>
      </x:c>
      <x:c r="T12" s="153" t="str">
        <x:f>IF(O12=0,"No submitted records",IF(SUM('R05 Data'!$AJ$10:$AJ$109)&gt;0,"Resolve duplicate IDs",IF(N12&gt;0,"Correct invalid entries",IF(NOT(ISNUMBER('01 Setup'!$D$15)),"Set local reporting count",IF(OR('01 Setup'!$D$15&lt;1,MOD('01 Setup'!$D$15,1)&lt;&gt;0),"Set local reporting count",IF(J12&lt;'01 Setup'!$D$15,"Below reporting count","Descriptive only"))))))</x:f>
        <x:v>No submitted records</x:v>
      </x:c>
    </x:row>
    <x:row r="13" ht="58" customHeight="1">
      <x:c r="A13" s="4" t="str">
        <x:v>Q04</x:v>
      </x:c>
      <x:c r="B13" s="4" t="str">
        <x:v>Clarity</x:v>
      </x:c>
      <x:c r="C13" s="4" t="str">
        <x:v>Future Vision &amp; Outcomes</x:v>
      </x:c>
      <x:c r="D13" s="4" t="str">
        <x:v>I can describe what a successful first stage would look like in my work area.</x:v>
      </x:c>
      <x:c r="E13" s="92" t="n">
        <x:f>COUNTIF('R05 Clean'!$H$10:$H$109,1)</x:f>
        <x:v>0</x:v>
      </x:c>
      <x:c r="F13" s="92" t="n">
        <x:f>COUNTIF('R05 Clean'!$H$10:$H$109,2)</x:f>
        <x:v>0</x:v>
      </x:c>
      <x:c r="G13" s="92" t="n">
        <x:f>COUNTIF('R05 Clean'!$H$10:$H$109,3)</x:f>
        <x:v>0</x:v>
      </x:c>
      <x:c r="H13" s="92" t="n">
        <x:f>COUNTIF('R05 Clean'!$H$10:$H$109,4)</x:f>
        <x:v>0</x:v>
      </x:c>
      <x:c r="I13" s="92" t="n">
        <x:f>COUNTIF('R05 Clean'!$H$10:$H$109,5)</x:f>
        <x:v>0</x:v>
      </x:c>
      <x:c r="J13" s="92" t="n">
        <x:f>SUM(E13:I13)</x:f>
        <x:v>0</x:v>
      </x:c>
      <x:c r="K13" s="92" t="n">
        <x:f>COUNTIFS('R05 Data'!$A$10:$A$109,"&lt;&gt;",'R05 Data'!$H$10:$H$109,"DK")</x:f>
        <x:v>0</x:v>
      </x:c>
      <x:c r="L13" s="92" t="n">
        <x:f>COUNTIFS('R05 Data'!$A$10:$A$109,"&lt;&gt;",'R05 Data'!$H$10:$H$109,"NA")</x:f>
        <x:v>0</x:v>
      </x:c>
      <x:c r="M13" s="153" t="n">
        <x:f>O13-COUNTIFS('R05 Data'!$A$10:$A$109,"&lt;&gt;",'R05 Data'!$H$10:$H$109,"&lt;&gt;")</x:f>
        <x:v>0</x:v>
      </x:c>
      <x:c r="N13" s="153" t="n">
        <x:f>O13-J13-K13-L13-M13</x:f>
        <x:v>0</x:v>
      </x:c>
      <x:c r="O13" s="153" t="n">
        <x:f>COUNTA('R05 Data'!$A$10:$A$109)</x:f>
        <x:v>0</x:v>
      </x:c>
      <x:c r="P13" s="156" t="str">
        <x:f>IF(O13=0,"",J13/O13)</x:f>
      </x:c>
      <x:c r="Q13" s="153" t="n">
        <x:f>H13+I13</x:f>
        <x:v>0</x:v>
      </x:c>
      <x:c r="R13" s="156" t="str">
        <x:f>IF(NOT(ISNUMBER('01 Setup'!$D$15)),"",IF(OR(J13=0,'01 Setup'!$D$15&lt;1,MOD('01 Setup'!$D$15,1)&lt;&gt;0,J13&lt;'01 Setup'!$D$15,N13&gt;0,SUM('R05 Data'!$AJ$10:$AJ$109)&gt;0),"",Q13/J13))</x:f>
      </x:c>
      <x:c r="S13" s="158" t="str">
        <x:f>IF(NOT(ISNUMBER('01 Setup'!$D$15)),"",IF(OR(J13=0,'01 Setup'!$D$15&lt;1,MOD('01 Setup'!$D$15,1)&lt;&gt;0,J13&lt;'01 Setup'!$D$15,N13&gt;0,SUM('R05 Data'!$AJ$10:$AJ$109)&gt;0),"",SUM('R05 Clean'!$H$10:$H$109)/J13))</x:f>
      </x:c>
      <x:c r="T13" s="153" t="str">
        <x:f>IF(O13=0,"No submitted records",IF(SUM('R05 Data'!$AJ$10:$AJ$109)&gt;0,"Resolve duplicate IDs",IF(N13&gt;0,"Correct invalid entries",IF(NOT(ISNUMBER('01 Setup'!$D$15)),"Set local reporting count",IF(OR('01 Setup'!$D$15&lt;1,MOD('01 Setup'!$D$15,1)&lt;&gt;0),"Set local reporting count",IF(J13&lt;'01 Setup'!$D$15,"Below reporting count","Descriptive only"))))))</x:f>
        <x:v>No submitted records</x:v>
      </x:c>
    </x:row>
    <x:row r="14" ht="58" customHeight="1">
      <x:c r="A14" s="4" t="str">
        <x:v>Q05</x:v>
      </x:c>
      <x:c r="B14" s="4" t="str">
        <x:v>Clarity</x:v>
      </x:c>
      <x:c r="C14" s="4" t="str">
        <x:v>Personal Impact &amp; Role Clarity</x:v>
      </x:c>
      <x:c r="D14" s="4" t="str">
        <x:v>I understand which of my tasks will change.</x:v>
      </x:c>
      <x:c r="E14" s="92" t="n">
        <x:f>COUNTIF('R05 Clean'!$I$10:$I$109,1)</x:f>
        <x:v>0</x:v>
      </x:c>
      <x:c r="F14" s="92" t="n">
        <x:f>COUNTIF('R05 Clean'!$I$10:$I$109,2)</x:f>
        <x:v>0</x:v>
      </x:c>
      <x:c r="G14" s="92" t="n">
        <x:f>COUNTIF('R05 Clean'!$I$10:$I$109,3)</x:f>
        <x:v>0</x:v>
      </x:c>
      <x:c r="H14" s="92" t="n">
        <x:f>COUNTIF('R05 Clean'!$I$10:$I$109,4)</x:f>
        <x:v>0</x:v>
      </x:c>
      <x:c r="I14" s="92" t="n">
        <x:f>COUNTIF('R05 Clean'!$I$10:$I$109,5)</x:f>
        <x:v>0</x:v>
      </x:c>
      <x:c r="J14" s="92" t="n">
        <x:f>SUM(E14:I14)</x:f>
        <x:v>0</x:v>
      </x:c>
      <x:c r="K14" s="92" t="n">
        <x:f>COUNTIFS('R05 Data'!$A$10:$A$109,"&lt;&gt;",'R05 Data'!$I$10:$I$109,"DK")</x:f>
        <x:v>0</x:v>
      </x:c>
      <x:c r="L14" s="92" t="n">
        <x:f>COUNTIFS('R05 Data'!$A$10:$A$109,"&lt;&gt;",'R05 Data'!$I$10:$I$109,"NA")</x:f>
        <x:v>0</x:v>
      </x:c>
      <x:c r="M14" s="153" t="n">
        <x:f>O14-COUNTIFS('R05 Data'!$A$10:$A$109,"&lt;&gt;",'R05 Data'!$I$10:$I$109,"&lt;&gt;")</x:f>
        <x:v>0</x:v>
      </x:c>
      <x:c r="N14" s="153" t="n">
        <x:f>O14-J14-K14-L14-M14</x:f>
        <x:v>0</x:v>
      </x:c>
      <x:c r="O14" s="153" t="n">
        <x:f>COUNTA('R05 Data'!$A$10:$A$109)</x:f>
        <x:v>0</x:v>
      </x:c>
      <x:c r="P14" s="156" t="str">
        <x:f>IF(O14=0,"",J14/O14)</x:f>
      </x:c>
      <x:c r="Q14" s="153" t="n">
        <x:f>H14+I14</x:f>
        <x:v>0</x:v>
      </x:c>
      <x:c r="R14" s="156" t="str">
        <x:f>IF(NOT(ISNUMBER('01 Setup'!$D$15)),"",IF(OR(J14=0,'01 Setup'!$D$15&lt;1,MOD('01 Setup'!$D$15,1)&lt;&gt;0,J14&lt;'01 Setup'!$D$15,N14&gt;0,SUM('R05 Data'!$AJ$10:$AJ$109)&gt;0),"",Q14/J14))</x:f>
      </x:c>
      <x:c r="S14" s="158" t="str">
        <x:f>IF(NOT(ISNUMBER('01 Setup'!$D$15)),"",IF(OR(J14=0,'01 Setup'!$D$15&lt;1,MOD('01 Setup'!$D$15,1)&lt;&gt;0,J14&lt;'01 Setup'!$D$15,N14&gt;0,SUM('R05 Data'!$AJ$10:$AJ$109)&gt;0),"",SUM('R05 Clean'!$I$10:$I$109)/J14))</x:f>
      </x:c>
      <x:c r="T14" s="153" t="str">
        <x:f>IF(O14=0,"No submitted records",IF(SUM('R05 Data'!$AJ$10:$AJ$109)&gt;0,"Resolve duplicate IDs",IF(N14&gt;0,"Correct invalid entries",IF(NOT(ISNUMBER('01 Setup'!$D$15)),"Set local reporting count",IF(OR('01 Setup'!$D$15&lt;1,MOD('01 Setup'!$D$15,1)&lt;&gt;0),"Set local reporting count",IF(J14&lt;'01 Setup'!$D$15,"Below reporting count","Descriptive only"))))))</x:f>
        <x:v>No submitted records</x:v>
      </x:c>
    </x:row>
    <x:row r="15" ht="58" customHeight="1">
      <x:c r="A15" s="4" t="str">
        <x:v>Q06</x:v>
      </x:c>
      <x:c r="B15" s="4" t="str">
        <x:v>Clarity</x:v>
      </x:c>
      <x:c r="C15" s="4" t="str">
        <x:v>Personal Impact &amp; Role Clarity</x:v>
      </x:c>
      <x:c r="D15" s="4" t="str">
        <x:v>I know which decisions I will be expected to make under the new process.</x:v>
      </x:c>
      <x:c r="E15" s="92" t="n">
        <x:f>COUNTIF('R05 Clean'!$J$10:$J$109,1)</x:f>
        <x:v>0</x:v>
      </x:c>
      <x:c r="F15" s="92" t="n">
        <x:f>COUNTIF('R05 Clean'!$J$10:$J$109,2)</x:f>
        <x:v>0</x:v>
      </x:c>
      <x:c r="G15" s="92" t="n">
        <x:f>COUNTIF('R05 Clean'!$J$10:$J$109,3)</x:f>
        <x:v>0</x:v>
      </x:c>
      <x:c r="H15" s="92" t="n">
        <x:f>COUNTIF('R05 Clean'!$J$10:$J$109,4)</x:f>
        <x:v>0</x:v>
      </x:c>
      <x:c r="I15" s="92" t="n">
        <x:f>COUNTIF('R05 Clean'!$J$10:$J$109,5)</x:f>
        <x:v>0</x:v>
      </x:c>
      <x:c r="J15" s="92" t="n">
        <x:f>SUM(E15:I15)</x:f>
        <x:v>0</x:v>
      </x:c>
      <x:c r="K15" s="92" t="n">
        <x:f>COUNTIFS('R05 Data'!$A$10:$A$109,"&lt;&gt;",'R05 Data'!$J$10:$J$109,"DK")</x:f>
        <x:v>0</x:v>
      </x:c>
      <x:c r="L15" s="92" t="n">
        <x:f>COUNTIFS('R05 Data'!$A$10:$A$109,"&lt;&gt;",'R05 Data'!$J$10:$J$109,"NA")</x:f>
        <x:v>0</x:v>
      </x:c>
      <x:c r="M15" s="153" t="n">
        <x:f>O15-COUNTIFS('R05 Data'!$A$10:$A$109,"&lt;&gt;",'R05 Data'!$J$10:$J$109,"&lt;&gt;")</x:f>
        <x:v>0</x:v>
      </x:c>
      <x:c r="N15" s="153" t="n">
        <x:f>O15-J15-K15-L15-M15</x:f>
        <x:v>0</x:v>
      </x:c>
      <x:c r="O15" s="153" t="n">
        <x:f>COUNTA('R05 Data'!$A$10:$A$109)</x:f>
        <x:v>0</x:v>
      </x:c>
      <x:c r="P15" s="156" t="str">
        <x:f>IF(O15=0,"",J15/O15)</x:f>
      </x:c>
      <x:c r="Q15" s="153" t="n">
        <x:f>H15+I15</x:f>
        <x:v>0</x:v>
      </x:c>
      <x:c r="R15" s="156" t="str">
        <x:f>IF(NOT(ISNUMBER('01 Setup'!$D$15)),"",IF(OR(J15=0,'01 Setup'!$D$15&lt;1,MOD('01 Setup'!$D$15,1)&lt;&gt;0,J15&lt;'01 Setup'!$D$15,N15&gt;0,SUM('R05 Data'!$AJ$10:$AJ$109)&gt;0),"",Q15/J15))</x:f>
      </x:c>
      <x:c r="S15" s="158" t="str">
        <x:f>IF(NOT(ISNUMBER('01 Setup'!$D$15)),"",IF(OR(J15=0,'01 Setup'!$D$15&lt;1,MOD('01 Setup'!$D$15,1)&lt;&gt;0,J15&lt;'01 Setup'!$D$15,N15&gt;0,SUM('R05 Data'!$AJ$10:$AJ$109)&gt;0),"",SUM('R05 Clean'!$J$10:$J$109)/J15))</x:f>
      </x:c>
      <x:c r="T15" s="153" t="str">
        <x:f>IF(O15=0,"No submitted records",IF(SUM('R05 Data'!$AJ$10:$AJ$109)&gt;0,"Resolve duplicate IDs",IF(N15&gt;0,"Correct invalid entries",IF(NOT(ISNUMBER('01 Setup'!$D$15)),"Set local reporting count",IF(OR('01 Setup'!$D$15&lt;1,MOD('01 Setup'!$D$15,1)&lt;&gt;0),"Set local reporting count",IF(J15&lt;'01 Setup'!$D$15,"Below reporting count","Descriptive only"))))))</x:f>
        <x:v>No submitted records</x:v>
      </x:c>
    </x:row>
    <x:row r="16" ht="58" customHeight="1">
      <x:c r="A16" s="4" t="str">
        <x:v>Q07</x:v>
      </x:c>
      <x:c r="B16" s="4" t="str">
        <x:v>Commitment</x:v>
      </x:c>
      <x:c r="C16" s="4" t="str">
        <x:v>Leadership Sponsorship &amp; Alignment</x:v>
      </x:c>
      <x:c r="D16" s="4" t="str">
        <x:v>I have seen leaders make a decision that supports this change.</x:v>
      </x:c>
      <x:c r="E16" s="92" t="n">
        <x:f>COUNTIF('R05 Clean'!$K$10:$K$109,1)</x:f>
        <x:v>0</x:v>
      </x:c>
      <x:c r="F16" s="92" t="n">
        <x:f>COUNTIF('R05 Clean'!$K$10:$K$109,2)</x:f>
        <x:v>0</x:v>
      </x:c>
      <x:c r="G16" s="92" t="n">
        <x:f>COUNTIF('R05 Clean'!$K$10:$K$109,3)</x:f>
        <x:v>0</x:v>
      </x:c>
      <x:c r="H16" s="92" t="n">
        <x:f>COUNTIF('R05 Clean'!$K$10:$K$109,4)</x:f>
        <x:v>0</x:v>
      </x:c>
      <x:c r="I16" s="92" t="n">
        <x:f>COUNTIF('R05 Clean'!$K$10:$K$109,5)</x:f>
        <x:v>0</x:v>
      </x:c>
      <x:c r="J16" s="92" t="n">
        <x:f>SUM(E16:I16)</x:f>
        <x:v>0</x:v>
      </x:c>
      <x:c r="K16" s="92" t="n">
        <x:f>COUNTIFS('R05 Data'!$A$10:$A$109,"&lt;&gt;",'R05 Data'!$K$10:$K$109,"DK")</x:f>
        <x:v>0</x:v>
      </x:c>
      <x:c r="L16" s="92" t="n">
        <x:f>COUNTIFS('R05 Data'!$A$10:$A$109,"&lt;&gt;",'R05 Data'!$K$10:$K$109,"NA")</x:f>
        <x:v>0</x:v>
      </x:c>
      <x:c r="M16" s="153" t="n">
        <x:f>O16-COUNTIFS('R05 Data'!$A$10:$A$109,"&lt;&gt;",'R05 Data'!$K$10:$K$109,"&lt;&gt;")</x:f>
        <x:v>0</x:v>
      </x:c>
      <x:c r="N16" s="153" t="n">
        <x:f>O16-J16-K16-L16-M16</x:f>
        <x:v>0</x:v>
      </x:c>
      <x:c r="O16" s="153" t="n">
        <x:f>COUNTA('R05 Data'!$A$10:$A$109)</x:f>
        <x:v>0</x:v>
      </x:c>
      <x:c r="P16" s="156" t="str">
        <x:f>IF(O16=0,"",J16/O16)</x:f>
      </x:c>
      <x:c r="Q16" s="153" t="n">
        <x:f>H16+I16</x:f>
        <x:v>0</x:v>
      </x:c>
      <x:c r="R16" s="156" t="str">
        <x:f>IF(NOT(ISNUMBER('01 Setup'!$D$15)),"",IF(OR(J16=0,'01 Setup'!$D$15&lt;1,MOD('01 Setup'!$D$15,1)&lt;&gt;0,J16&lt;'01 Setup'!$D$15,N16&gt;0,SUM('R05 Data'!$AJ$10:$AJ$109)&gt;0),"",Q16/J16))</x:f>
      </x:c>
      <x:c r="S16" s="158" t="str">
        <x:f>IF(NOT(ISNUMBER('01 Setup'!$D$15)),"",IF(OR(J16=0,'01 Setup'!$D$15&lt;1,MOD('01 Setup'!$D$15,1)&lt;&gt;0,J16&lt;'01 Setup'!$D$15,N16&gt;0,SUM('R05 Data'!$AJ$10:$AJ$109)&gt;0),"",SUM('R05 Clean'!$K$10:$K$109)/J16))</x:f>
      </x:c>
      <x:c r="T16" s="153" t="str">
        <x:f>IF(O16=0,"No submitted records",IF(SUM('R05 Data'!$AJ$10:$AJ$109)&gt;0,"Resolve duplicate IDs",IF(N16&gt;0,"Correct invalid entries",IF(NOT(ISNUMBER('01 Setup'!$D$15)),"Set local reporting count",IF(OR('01 Setup'!$D$15&lt;1,MOD('01 Setup'!$D$15,1)&lt;&gt;0),"Set local reporting count",IF(J16&lt;'01 Setup'!$D$15,"Below reporting count","Descriptive only"))))))</x:f>
        <x:v>No submitted records</x:v>
      </x:c>
    </x:row>
    <x:row r="17" ht="58" customHeight="1">
      <x:c r="A17" s="4" t="str">
        <x:v>Q08</x:v>
      </x:c>
      <x:c r="B17" s="4" t="str">
        <x:v>Commitment</x:v>
      </x:c>
      <x:c r="C17" s="4" t="str">
        <x:v>Leadership Sponsorship &amp; Alignment</x:v>
      </x:c>
      <x:c r="D17" s="4" t="str">
        <x:v>The priorities communicated by the leaders involved in this change are consistent with one another.</x:v>
      </x:c>
      <x:c r="E17" s="92" t="n">
        <x:f>COUNTIF('R05 Clean'!$L$10:$L$109,1)</x:f>
        <x:v>0</x:v>
      </x:c>
      <x:c r="F17" s="92" t="n">
        <x:f>COUNTIF('R05 Clean'!$L$10:$L$109,2)</x:f>
        <x:v>0</x:v>
      </x:c>
      <x:c r="G17" s="92" t="n">
        <x:f>COUNTIF('R05 Clean'!$L$10:$L$109,3)</x:f>
        <x:v>0</x:v>
      </x:c>
      <x:c r="H17" s="92" t="n">
        <x:f>COUNTIF('R05 Clean'!$L$10:$L$109,4)</x:f>
        <x:v>0</x:v>
      </x:c>
      <x:c r="I17" s="92" t="n">
        <x:f>COUNTIF('R05 Clean'!$L$10:$L$109,5)</x:f>
        <x:v>0</x:v>
      </x:c>
      <x:c r="J17" s="92" t="n">
        <x:f>SUM(E17:I17)</x:f>
        <x:v>0</x:v>
      </x:c>
      <x:c r="K17" s="92" t="n">
        <x:f>COUNTIFS('R05 Data'!$A$10:$A$109,"&lt;&gt;",'R05 Data'!$L$10:$L$109,"DK")</x:f>
        <x:v>0</x:v>
      </x:c>
      <x:c r="L17" s="92" t="n">
        <x:f>COUNTIFS('R05 Data'!$A$10:$A$109,"&lt;&gt;",'R05 Data'!$L$10:$L$109,"NA")</x:f>
        <x:v>0</x:v>
      </x:c>
      <x:c r="M17" s="153" t="n">
        <x:f>O17-COUNTIFS('R05 Data'!$A$10:$A$109,"&lt;&gt;",'R05 Data'!$L$10:$L$109,"&lt;&gt;")</x:f>
        <x:v>0</x:v>
      </x:c>
      <x:c r="N17" s="153" t="n">
        <x:f>O17-J17-K17-L17-M17</x:f>
        <x:v>0</x:v>
      </x:c>
      <x:c r="O17" s="153" t="n">
        <x:f>COUNTA('R05 Data'!$A$10:$A$109)</x:f>
        <x:v>0</x:v>
      </x:c>
      <x:c r="P17" s="156" t="str">
        <x:f>IF(O17=0,"",J17/O17)</x:f>
      </x:c>
      <x:c r="Q17" s="153" t="n">
        <x:f>H17+I17</x:f>
        <x:v>0</x:v>
      </x:c>
      <x:c r="R17" s="156" t="str">
        <x:f>IF(NOT(ISNUMBER('01 Setup'!$D$15)),"",IF(OR(J17=0,'01 Setup'!$D$15&lt;1,MOD('01 Setup'!$D$15,1)&lt;&gt;0,J17&lt;'01 Setup'!$D$15,N17&gt;0,SUM('R05 Data'!$AJ$10:$AJ$109)&gt;0),"",Q17/J17))</x:f>
      </x:c>
      <x:c r="S17" s="158" t="str">
        <x:f>IF(NOT(ISNUMBER('01 Setup'!$D$15)),"",IF(OR(J17=0,'01 Setup'!$D$15&lt;1,MOD('01 Setup'!$D$15,1)&lt;&gt;0,J17&lt;'01 Setup'!$D$15,N17&gt;0,SUM('R05 Data'!$AJ$10:$AJ$109)&gt;0),"",SUM('R05 Clean'!$L$10:$L$109)/J17))</x:f>
      </x:c>
      <x:c r="T17" s="153" t="str">
        <x:f>IF(O17=0,"No submitted records",IF(SUM('R05 Data'!$AJ$10:$AJ$109)&gt;0,"Resolve duplicate IDs",IF(N17&gt;0,"Correct invalid entries",IF(NOT(ISNUMBER('01 Setup'!$D$15)),"Set local reporting count",IF(OR('01 Setup'!$D$15&lt;1,MOD('01 Setup'!$D$15,1)&lt;&gt;0),"Set local reporting count",IF(J17&lt;'01 Setup'!$D$15,"Below reporting count","Descriptive only"))))))</x:f>
        <x:v>No submitted records</x:v>
      </x:c>
    </x:row>
    <x:row r="18" ht="58" customHeight="1">
      <x:c r="A18" s="4" t="str">
        <x:v>Q09</x:v>
      </x:c>
      <x:c r="B18" s="4" t="str">
        <x:v>Commitment</x:v>
      </x:c>
      <x:c r="C18" s="4" t="str">
        <x:v>Trust, Fairness &amp; Change History</x:v>
      </x:c>
      <x:c r="D18" s="4" t="str">
        <x:v>Actions I have seen are consistent with the commitments made about this change.</x:v>
      </x:c>
      <x:c r="E18" s="92" t="n">
        <x:f>COUNTIF('R05 Clean'!$M$10:$M$109,1)</x:f>
        <x:v>0</x:v>
      </x:c>
      <x:c r="F18" s="92" t="n">
        <x:f>COUNTIF('R05 Clean'!$M$10:$M$109,2)</x:f>
        <x:v>0</x:v>
      </x:c>
      <x:c r="G18" s="92" t="n">
        <x:f>COUNTIF('R05 Clean'!$M$10:$M$109,3)</x:f>
        <x:v>0</x:v>
      </x:c>
      <x:c r="H18" s="92" t="n">
        <x:f>COUNTIF('R05 Clean'!$M$10:$M$109,4)</x:f>
        <x:v>0</x:v>
      </x:c>
      <x:c r="I18" s="92" t="n">
        <x:f>COUNTIF('R05 Clean'!$M$10:$M$109,5)</x:f>
        <x:v>0</x:v>
      </x:c>
      <x:c r="J18" s="92" t="n">
        <x:f>SUM(E18:I18)</x:f>
        <x:v>0</x:v>
      </x:c>
      <x:c r="K18" s="92" t="n">
        <x:f>COUNTIFS('R05 Data'!$A$10:$A$109,"&lt;&gt;",'R05 Data'!$M$10:$M$109,"DK")</x:f>
        <x:v>0</x:v>
      </x:c>
      <x:c r="L18" s="92" t="n">
        <x:f>COUNTIFS('R05 Data'!$A$10:$A$109,"&lt;&gt;",'R05 Data'!$M$10:$M$109,"NA")</x:f>
        <x:v>0</x:v>
      </x:c>
      <x:c r="M18" s="153" t="n">
        <x:f>O18-COUNTIFS('R05 Data'!$A$10:$A$109,"&lt;&gt;",'R05 Data'!$M$10:$M$109,"&lt;&gt;")</x:f>
        <x:v>0</x:v>
      </x:c>
      <x:c r="N18" s="153" t="n">
        <x:f>O18-J18-K18-L18-M18</x:f>
        <x:v>0</x:v>
      </x:c>
      <x:c r="O18" s="153" t="n">
        <x:f>COUNTA('R05 Data'!$A$10:$A$109)</x:f>
        <x:v>0</x:v>
      </x:c>
      <x:c r="P18" s="156" t="str">
        <x:f>IF(O18=0,"",J18/O18)</x:f>
      </x:c>
      <x:c r="Q18" s="153" t="n">
        <x:f>H18+I18</x:f>
        <x:v>0</x:v>
      </x:c>
      <x:c r="R18" s="156" t="str">
        <x:f>IF(NOT(ISNUMBER('01 Setup'!$D$15)),"",IF(OR(J18=0,'01 Setup'!$D$15&lt;1,MOD('01 Setup'!$D$15,1)&lt;&gt;0,J18&lt;'01 Setup'!$D$15,N18&gt;0,SUM('R05 Data'!$AJ$10:$AJ$109)&gt;0),"",Q18/J18))</x:f>
      </x:c>
      <x:c r="S18" s="158" t="str">
        <x:f>IF(NOT(ISNUMBER('01 Setup'!$D$15)),"",IF(OR(J18=0,'01 Setup'!$D$15&lt;1,MOD('01 Setup'!$D$15,1)&lt;&gt;0,J18&lt;'01 Setup'!$D$15,N18&gt;0,SUM('R05 Data'!$AJ$10:$AJ$109)&gt;0),"",SUM('R05 Clean'!$M$10:$M$109)/J18))</x:f>
      </x:c>
      <x:c r="T18" s="153" t="str">
        <x:f>IF(O18=0,"No submitted records",IF(SUM('R05 Data'!$AJ$10:$AJ$109)&gt;0,"Resolve duplicate IDs",IF(N18&gt;0,"Correct invalid entries",IF(NOT(ISNUMBER('01 Setup'!$D$15)),"Set local reporting count",IF(OR('01 Setup'!$D$15&lt;1,MOD('01 Setup'!$D$15,1)&lt;&gt;0),"Set local reporting count",IF(J18&lt;'01 Setup'!$D$15,"Below reporting count","Descriptive only"))))))</x:f>
        <x:v>No submitted records</x:v>
      </x:c>
    </x:row>
    <x:row r="19" ht="58" customHeight="1">
      <x:c r="A19" s="4" t="str">
        <x:v>Q10</x:v>
      </x:c>
      <x:c r="B19" s="4" t="str">
        <x:v>Commitment</x:v>
      </x:c>
      <x:c r="C19" s="4" t="str">
        <x:v>Trust, Fairness &amp; Change History</x:v>
      </x:c>
      <x:c r="D19" s="4" t="str">
        <x:v>Concerns about the effects of this change receive a fair hearing.</x:v>
      </x:c>
      <x:c r="E19" s="92" t="n">
        <x:f>COUNTIF('R05 Clean'!$N$10:$N$109,1)</x:f>
        <x:v>0</x:v>
      </x:c>
      <x:c r="F19" s="92" t="n">
        <x:f>COUNTIF('R05 Clean'!$N$10:$N$109,2)</x:f>
        <x:v>0</x:v>
      </x:c>
      <x:c r="G19" s="92" t="n">
        <x:f>COUNTIF('R05 Clean'!$N$10:$N$109,3)</x:f>
        <x:v>0</x:v>
      </x:c>
      <x:c r="H19" s="92" t="n">
        <x:f>COUNTIF('R05 Clean'!$N$10:$N$109,4)</x:f>
        <x:v>0</x:v>
      </x:c>
      <x:c r="I19" s="92" t="n">
        <x:f>COUNTIF('R05 Clean'!$N$10:$N$109,5)</x:f>
        <x:v>0</x:v>
      </x:c>
      <x:c r="J19" s="92" t="n">
        <x:f>SUM(E19:I19)</x:f>
        <x:v>0</x:v>
      </x:c>
      <x:c r="K19" s="92" t="n">
        <x:f>COUNTIFS('R05 Data'!$A$10:$A$109,"&lt;&gt;",'R05 Data'!$N$10:$N$109,"DK")</x:f>
        <x:v>0</x:v>
      </x:c>
      <x:c r="L19" s="92" t="n">
        <x:f>COUNTIFS('R05 Data'!$A$10:$A$109,"&lt;&gt;",'R05 Data'!$N$10:$N$109,"NA")</x:f>
        <x:v>0</x:v>
      </x:c>
      <x:c r="M19" s="153" t="n">
        <x:f>O19-COUNTIFS('R05 Data'!$A$10:$A$109,"&lt;&gt;",'R05 Data'!$N$10:$N$109,"&lt;&gt;")</x:f>
        <x:v>0</x:v>
      </x:c>
      <x:c r="N19" s="153" t="n">
        <x:f>O19-J19-K19-L19-M19</x:f>
        <x:v>0</x:v>
      </x:c>
      <x:c r="O19" s="153" t="n">
        <x:f>COUNTA('R05 Data'!$A$10:$A$109)</x:f>
        <x:v>0</x:v>
      </x:c>
      <x:c r="P19" s="156" t="str">
        <x:f>IF(O19=0,"",J19/O19)</x:f>
      </x:c>
      <x:c r="Q19" s="153" t="n">
        <x:f>H19+I19</x:f>
        <x:v>0</x:v>
      </x:c>
      <x:c r="R19" s="156" t="str">
        <x:f>IF(NOT(ISNUMBER('01 Setup'!$D$15)),"",IF(OR(J19=0,'01 Setup'!$D$15&lt;1,MOD('01 Setup'!$D$15,1)&lt;&gt;0,J19&lt;'01 Setup'!$D$15,N19&gt;0,SUM('R05 Data'!$AJ$10:$AJ$109)&gt;0),"",Q19/J19))</x:f>
      </x:c>
      <x:c r="S19" s="158" t="str">
        <x:f>IF(NOT(ISNUMBER('01 Setup'!$D$15)),"",IF(OR(J19=0,'01 Setup'!$D$15&lt;1,MOD('01 Setup'!$D$15,1)&lt;&gt;0,J19&lt;'01 Setup'!$D$15,N19&gt;0,SUM('R05 Data'!$AJ$10:$AJ$109)&gt;0),"",SUM('R05 Clean'!$N$10:$N$109)/J19))</x:f>
      </x:c>
      <x:c r="T19" s="153" t="str">
        <x:f>IF(O19=0,"No submitted records",IF(SUM('R05 Data'!$AJ$10:$AJ$109)&gt;0,"Resolve duplicate IDs",IF(N19&gt;0,"Correct invalid entries",IF(NOT(ISNUMBER('01 Setup'!$D$15)),"Set local reporting count",IF(OR('01 Setup'!$D$15&lt;1,MOD('01 Setup'!$D$15,1)&lt;&gt;0),"Set local reporting count",IF(J19&lt;'01 Setup'!$D$15,"Below reporting count","Descriptive only"))))))</x:f>
        <x:v>No submitted records</x:v>
      </x:c>
    </x:row>
    <x:row r="20" ht="58" customHeight="1">
      <x:c r="A20" s="4" t="str">
        <x:v>Q11</x:v>
      </x:c>
      <x:c r="B20" s="4" t="str">
        <x:v>Commitment</x:v>
      </x:c>
      <x:c r="C20" s="4" t="str">
        <x:v>Participation, Voice &amp; Ownership</x:v>
      </x:c>
      <x:c r="D20" s="4" t="str">
        <x:v>I have a usable way to raise a concern about this change.</x:v>
      </x:c>
      <x:c r="E20" s="92" t="n">
        <x:f>COUNTIF('R05 Clean'!$O$10:$O$109,1)</x:f>
        <x:v>0</x:v>
      </x:c>
      <x:c r="F20" s="92" t="n">
        <x:f>COUNTIF('R05 Clean'!$O$10:$O$109,2)</x:f>
        <x:v>0</x:v>
      </x:c>
      <x:c r="G20" s="92" t="n">
        <x:f>COUNTIF('R05 Clean'!$O$10:$O$109,3)</x:f>
        <x:v>0</x:v>
      </x:c>
      <x:c r="H20" s="92" t="n">
        <x:f>COUNTIF('R05 Clean'!$O$10:$O$109,4)</x:f>
        <x:v>0</x:v>
      </x:c>
      <x:c r="I20" s="92" t="n">
        <x:f>COUNTIF('R05 Clean'!$O$10:$O$109,5)</x:f>
        <x:v>0</x:v>
      </x:c>
      <x:c r="J20" s="92" t="n">
        <x:f>SUM(E20:I20)</x:f>
        <x:v>0</x:v>
      </x:c>
      <x:c r="K20" s="92" t="n">
        <x:f>COUNTIFS('R05 Data'!$A$10:$A$109,"&lt;&gt;",'R05 Data'!$O$10:$O$109,"DK")</x:f>
        <x:v>0</x:v>
      </x:c>
      <x:c r="L20" s="92" t="n">
        <x:f>COUNTIFS('R05 Data'!$A$10:$A$109,"&lt;&gt;",'R05 Data'!$O$10:$O$109,"NA")</x:f>
        <x:v>0</x:v>
      </x:c>
      <x:c r="M20" s="153" t="n">
        <x:f>O20-COUNTIFS('R05 Data'!$A$10:$A$109,"&lt;&gt;",'R05 Data'!$O$10:$O$109,"&lt;&gt;")</x:f>
        <x:v>0</x:v>
      </x:c>
      <x:c r="N20" s="153" t="n">
        <x:f>O20-J20-K20-L20-M20</x:f>
        <x:v>0</x:v>
      </x:c>
      <x:c r="O20" s="153" t="n">
        <x:f>COUNTA('R05 Data'!$A$10:$A$109)</x:f>
        <x:v>0</x:v>
      </x:c>
      <x:c r="P20" s="156" t="str">
        <x:f>IF(O20=0,"",J20/O20)</x:f>
      </x:c>
      <x:c r="Q20" s="153" t="n">
        <x:f>H20+I20</x:f>
        <x:v>0</x:v>
      </x:c>
      <x:c r="R20" s="156" t="str">
        <x:f>IF(NOT(ISNUMBER('01 Setup'!$D$15)),"",IF(OR(J20=0,'01 Setup'!$D$15&lt;1,MOD('01 Setup'!$D$15,1)&lt;&gt;0,J20&lt;'01 Setup'!$D$15,N20&gt;0,SUM('R05 Data'!$AJ$10:$AJ$109)&gt;0),"",Q20/J20))</x:f>
      </x:c>
      <x:c r="S20" s="158" t="str">
        <x:f>IF(NOT(ISNUMBER('01 Setup'!$D$15)),"",IF(OR(J20=0,'01 Setup'!$D$15&lt;1,MOD('01 Setup'!$D$15,1)&lt;&gt;0,J20&lt;'01 Setup'!$D$15,N20&gt;0,SUM('R05 Data'!$AJ$10:$AJ$109)&gt;0),"",SUM('R05 Clean'!$O$10:$O$109)/J20))</x:f>
      </x:c>
      <x:c r="T20" s="153" t="str">
        <x:f>IF(O20=0,"No submitted records",IF(SUM('R05 Data'!$AJ$10:$AJ$109)&gt;0,"Resolve duplicate IDs",IF(N20&gt;0,"Correct invalid entries",IF(NOT(ISNUMBER('01 Setup'!$D$15)),"Set local reporting count",IF(OR('01 Setup'!$D$15&lt;1,MOD('01 Setup'!$D$15,1)&lt;&gt;0),"Set local reporting count",IF(J20&lt;'01 Setup'!$D$15,"Below reporting count","Descriptive only"))))))</x:f>
        <x:v>No submitted records</x:v>
      </x:c>
    </x:row>
    <x:row r="21" ht="58" customHeight="1">
      <x:c r="A21" s="4" t="str">
        <x:v>Q12</x:v>
      </x:c>
      <x:c r="B21" s="4" t="str">
        <x:v>Commitment</x:v>
      </x:c>
      <x:c r="C21" s="4" t="str">
        <x:v>Participation, Voice &amp; Ownership</x:v>
      </x:c>
      <x:c r="D21" s="4" t="str">
        <x:v>I can see how employee input has been considered in decisions about this change.</x:v>
      </x:c>
      <x:c r="E21" s="92" t="n">
        <x:f>COUNTIF('R05 Clean'!$P$10:$P$109,1)</x:f>
        <x:v>0</x:v>
      </x:c>
      <x:c r="F21" s="92" t="n">
        <x:f>COUNTIF('R05 Clean'!$P$10:$P$109,2)</x:f>
        <x:v>0</x:v>
      </x:c>
      <x:c r="G21" s="92" t="n">
        <x:f>COUNTIF('R05 Clean'!$P$10:$P$109,3)</x:f>
        <x:v>0</x:v>
      </x:c>
      <x:c r="H21" s="92" t="n">
        <x:f>COUNTIF('R05 Clean'!$P$10:$P$109,4)</x:f>
        <x:v>0</x:v>
      </x:c>
      <x:c r="I21" s="92" t="n">
        <x:f>COUNTIF('R05 Clean'!$P$10:$P$109,5)</x:f>
        <x:v>0</x:v>
      </x:c>
      <x:c r="J21" s="92" t="n">
        <x:f>SUM(E21:I21)</x:f>
        <x:v>0</x:v>
      </x:c>
      <x:c r="K21" s="92" t="n">
        <x:f>COUNTIFS('R05 Data'!$A$10:$A$109,"&lt;&gt;",'R05 Data'!$P$10:$P$109,"DK")</x:f>
        <x:v>0</x:v>
      </x:c>
      <x:c r="L21" s="92" t="n">
        <x:f>COUNTIFS('R05 Data'!$A$10:$A$109,"&lt;&gt;",'R05 Data'!$P$10:$P$109,"NA")</x:f>
        <x:v>0</x:v>
      </x:c>
      <x:c r="M21" s="153" t="n">
        <x:f>O21-COUNTIFS('R05 Data'!$A$10:$A$109,"&lt;&gt;",'R05 Data'!$P$10:$P$109,"&lt;&gt;")</x:f>
        <x:v>0</x:v>
      </x:c>
      <x:c r="N21" s="153" t="n">
        <x:f>O21-J21-K21-L21-M21</x:f>
        <x:v>0</x:v>
      </x:c>
      <x:c r="O21" s="153" t="n">
        <x:f>COUNTA('R05 Data'!$A$10:$A$109)</x:f>
        <x:v>0</x:v>
      </x:c>
      <x:c r="P21" s="156" t="str">
        <x:f>IF(O21=0,"",J21/O21)</x:f>
      </x:c>
      <x:c r="Q21" s="153" t="n">
        <x:f>H21+I21</x:f>
        <x:v>0</x:v>
      </x:c>
      <x:c r="R21" s="156" t="str">
        <x:f>IF(NOT(ISNUMBER('01 Setup'!$D$15)),"",IF(OR(J21=0,'01 Setup'!$D$15&lt;1,MOD('01 Setup'!$D$15,1)&lt;&gt;0,J21&lt;'01 Setup'!$D$15,N21&gt;0,SUM('R05 Data'!$AJ$10:$AJ$109)&gt;0),"",Q21/J21))</x:f>
      </x:c>
      <x:c r="S21" s="158" t="str">
        <x:f>IF(NOT(ISNUMBER('01 Setup'!$D$15)),"",IF(OR(J21=0,'01 Setup'!$D$15&lt;1,MOD('01 Setup'!$D$15,1)&lt;&gt;0,J21&lt;'01 Setup'!$D$15,N21&gt;0,SUM('R05 Data'!$AJ$10:$AJ$109)&gt;0),"",SUM('R05 Clean'!$P$10:$P$109)/J21))</x:f>
      </x:c>
      <x:c r="T21" s="153" t="str">
        <x:f>IF(O21=0,"No submitted records",IF(SUM('R05 Data'!$AJ$10:$AJ$109)&gt;0,"Resolve duplicate IDs",IF(N21&gt;0,"Correct invalid entries",IF(NOT(ISNUMBER('01 Setup'!$D$15)),"Set local reporting count",IF(OR('01 Setup'!$D$15&lt;1,MOD('01 Setup'!$D$15,1)&lt;&gt;0),"Set local reporting count",IF(J21&lt;'01 Setup'!$D$15,"Below reporting count","Descriptive only"))))))</x:f>
        <x:v>No submitted records</x:v>
      </x:c>
    </x:row>
    <x:row r="22" ht="58" customHeight="1">
      <x:c r="A22" s="4" t="str">
        <x:v>Q13</x:v>
      </x:c>
      <x:c r="B22" s="4" t="str">
        <x:v>Capability</x:v>
      </x:c>
      <x:c r="C22" s="4" t="str">
        <x:v>Change Leadership &amp; Manager Capability</x:v>
      </x:c>
      <x:c r="D22" s="4" t="str">
        <x:v>My manager can explain the next practical step for our team.</x:v>
      </x:c>
      <x:c r="E22" s="92" t="n">
        <x:f>COUNTIF('R05 Clean'!$Q$10:$Q$109,1)</x:f>
        <x:v>0</x:v>
      </x:c>
      <x:c r="F22" s="92" t="n">
        <x:f>COUNTIF('R05 Clean'!$Q$10:$Q$109,2)</x:f>
        <x:v>0</x:v>
      </x:c>
      <x:c r="G22" s="92" t="n">
        <x:f>COUNTIF('R05 Clean'!$Q$10:$Q$109,3)</x:f>
        <x:v>0</x:v>
      </x:c>
      <x:c r="H22" s="92" t="n">
        <x:f>COUNTIF('R05 Clean'!$Q$10:$Q$109,4)</x:f>
        <x:v>0</x:v>
      </x:c>
      <x:c r="I22" s="92" t="n">
        <x:f>COUNTIF('R05 Clean'!$Q$10:$Q$109,5)</x:f>
        <x:v>0</x:v>
      </x:c>
      <x:c r="J22" s="92" t="n">
        <x:f>SUM(E22:I22)</x:f>
        <x:v>0</x:v>
      </x:c>
      <x:c r="K22" s="92" t="n">
        <x:f>COUNTIFS('R05 Data'!$A$10:$A$109,"&lt;&gt;",'R05 Data'!$Q$10:$Q$109,"DK")</x:f>
        <x:v>0</x:v>
      </x:c>
      <x:c r="L22" s="92" t="n">
        <x:f>COUNTIFS('R05 Data'!$A$10:$A$109,"&lt;&gt;",'R05 Data'!$Q$10:$Q$109,"NA")</x:f>
        <x:v>0</x:v>
      </x:c>
      <x:c r="M22" s="153" t="n">
        <x:f>O22-COUNTIFS('R05 Data'!$A$10:$A$109,"&lt;&gt;",'R05 Data'!$Q$10:$Q$109,"&lt;&gt;")</x:f>
        <x:v>0</x:v>
      </x:c>
      <x:c r="N22" s="153" t="n">
        <x:f>O22-J22-K22-L22-M22</x:f>
        <x:v>0</x:v>
      </x:c>
      <x:c r="O22" s="153" t="n">
        <x:f>COUNTA('R05 Data'!$A$10:$A$109)</x:f>
        <x:v>0</x:v>
      </x:c>
      <x:c r="P22" s="156" t="str">
        <x:f>IF(O22=0,"",J22/O22)</x:f>
      </x:c>
      <x:c r="Q22" s="153" t="n">
        <x:f>H22+I22</x:f>
        <x:v>0</x:v>
      </x:c>
      <x:c r="R22" s="156" t="str">
        <x:f>IF(NOT(ISNUMBER('01 Setup'!$D$15)),"",IF(OR(J22=0,'01 Setup'!$D$15&lt;1,MOD('01 Setup'!$D$15,1)&lt;&gt;0,J22&lt;'01 Setup'!$D$15,N22&gt;0,SUM('R05 Data'!$AJ$10:$AJ$109)&gt;0),"",Q22/J22))</x:f>
      </x:c>
      <x:c r="S22" s="158" t="str">
        <x:f>IF(NOT(ISNUMBER('01 Setup'!$D$15)),"",IF(OR(J22=0,'01 Setup'!$D$15&lt;1,MOD('01 Setup'!$D$15,1)&lt;&gt;0,J22&lt;'01 Setup'!$D$15,N22&gt;0,SUM('R05 Data'!$AJ$10:$AJ$109)&gt;0),"",SUM('R05 Clean'!$Q$10:$Q$109)/J22))</x:f>
      </x:c>
      <x:c r="T22" s="153" t="str">
        <x:f>IF(O22=0,"No submitted records",IF(SUM('R05 Data'!$AJ$10:$AJ$109)&gt;0,"Resolve duplicate IDs",IF(N22&gt;0,"Correct invalid entries",IF(NOT(ISNUMBER('01 Setup'!$D$15)),"Set local reporting count",IF(OR('01 Setup'!$D$15&lt;1,MOD('01 Setup'!$D$15,1)&lt;&gt;0),"Set local reporting count",IF(J22&lt;'01 Setup'!$D$15,"Below reporting count","Descriptive only"))))))</x:f>
        <x:v>No submitted records</x:v>
      </x:c>
    </x:row>
    <x:row r="23" ht="58" customHeight="1">
      <x:c r="A23" s="4" t="str">
        <x:v>Q14</x:v>
      </x:c>
      <x:c r="B23" s="4" t="str">
        <x:v>Capability</x:v>
      </x:c>
      <x:c r="C23" s="4" t="str">
        <x:v>Change Leadership &amp; Manager Capability</x:v>
      </x:c>
      <x:c r="D23" s="4" t="str">
        <x:v>My manager can obtain an answer when a change-related question is outside their authority.</x:v>
      </x:c>
      <x:c r="E23" s="92" t="n">
        <x:f>COUNTIF('R05 Clean'!$R$10:$R$109,1)</x:f>
        <x:v>0</x:v>
      </x:c>
      <x:c r="F23" s="92" t="n">
        <x:f>COUNTIF('R05 Clean'!$R$10:$R$109,2)</x:f>
        <x:v>0</x:v>
      </x:c>
      <x:c r="G23" s="92" t="n">
        <x:f>COUNTIF('R05 Clean'!$R$10:$R$109,3)</x:f>
        <x:v>0</x:v>
      </x:c>
      <x:c r="H23" s="92" t="n">
        <x:f>COUNTIF('R05 Clean'!$R$10:$R$109,4)</x:f>
        <x:v>0</x:v>
      </x:c>
      <x:c r="I23" s="92" t="n">
        <x:f>COUNTIF('R05 Clean'!$R$10:$R$109,5)</x:f>
        <x:v>0</x:v>
      </x:c>
      <x:c r="J23" s="92" t="n">
        <x:f>SUM(E23:I23)</x:f>
        <x:v>0</x:v>
      </x:c>
      <x:c r="K23" s="92" t="n">
        <x:f>COUNTIFS('R05 Data'!$A$10:$A$109,"&lt;&gt;",'R05 Data'!$R$10:$R$109,"DK")</x:f>
        <x:v>0</x:v>
      </x:c>
      <x:c r="L23" s="92" t="n">
        <x:f>COUNTIFS('R05 Data'!$A$10:$A$109,"&lt;&gt;",'R05 Data'!$R$10:$R$109,"NA")</x:f>
        <x:v>0</x:v>
      </x:c>
      <x:c r="M23" s="153" t="n">
        <x:f>O23-COUNTIFS('R05 Data'!$A$10:$A$109,"&lt;&gt;",'R05 Data'!$R$10:$R$109,"&lt;&gt;")</x:f>
        <x:v>0</x:v>
      </x:c>
      <x:c r="N23" s="153" t="n">
        <x:f>O23-J23-K23-L23-M23</x:f>
        <x:v>0</x:v>
      </x:c>
      <x:c r="O23" s="153" t="n">
        <x:f>COUNTA('R05 Data'!$A$10:$A$109)</x:f>
        <x:v>0</x:v>
      </x:c>
      <x:c r="P23" s="156" t="str">
        <x:f>IF(O23=0,"",J23/O23)</x:f>
      </x:c>
      <x:c r="Q23" s="153" t="n">
        <x:f>H23+I23</x:f>
        <x:v>0</x:v>
      </x:c>
      <x:c r="R23" s="156" t="str">
        <x:f>IF(NOT(ISNUMBER('01 Setup'!$D$15)),"",IF(OR(J23=0,'01 Setup'!$D$15&lt;1,MOD('01 Setup'!$D$15,1)&lt;&gt;0,J23&lt;'01 Setup'!$D$15,N23&gt;0,SUM('R05 Data'!$AJ$10:$AJ$109)&gt;0),"",Q23/J23))</x:f>
      </x:c>
      <x:c r="S23" s="158" t="str">
        <x:f>IF(NOT(ISNUMBER('01 Setup'!$D$15)),"",IF(OR(J23=0,'01 Setup'!$D$15&lt;1,MOD('01 Setup'!$D$15,1)&lt;&gt;0,J23&lt;'01 Setup'!$D$15,N23&gt;0,SUM('R05 Data'!$AJ$10:$AJ$109)&gt;0),"",SUM('R05 Clean'!$R$10:$R$109)/J23))</x:f>
      </x:c>
      <x:c r="T23" s="153" t="str">
        <x:f>IF(O23=0,"No submitted records",IF(SUM('R05 Data'!$AJ$10:$AJ$109)&gt;0,"Resolve duplicate IDs",IF(N23&gt;0,"Correct invalid entries",IF(NOT(ISNUMBER('01 Setup'!$D$15)),"Set local reporting count",IF(OR('01 Setup'!$D$15&lt;1,MOD('01 Setup'!$D$15,1)&lt;&gt;0),"Set local reporting count",IF(J23&lt;'01 Setup'!$D$15,"Below reporting count","Descriptive only"))))))</x:f>
        <x:v>No submitted records</x:v>
      </x:c>
    </x:row>
    <x:row r="24" ht="58" customHeight="1">
      <x:c r="A24" s="4" t="str">
        <x:v>Q15</x:v>
      </x:c>
      <x:c r="B24" s="4" t="str">
        <x:v>Capability</x:v>
      </x:c>
      <x:c r="C24" s="4" t="str">
        <x:v>Skills, Knowledge &amp; Learning</x:v>
      </x:c>
      <x:c r="D24" s="4" t="str">
        <x:v>I have had an opportunity to practise the changed tasks relevant to my role.</x:v>
      </x:c>
      <x:c r="E24" s="92" t="n">
        <x:f>COUNTIF('R05 Clean'!$S$10:$S$109,1)</x:f>
        <x:v>0</x:v>
      </x:c>
      <x:c r="F24" s="92" t="n">
        <x:f>COUNTIF('R05 Clean'!$S$10:$S$109,2)</x:f>
        <x:v>0</x:v>
      </x:c>
      <x:c r="G24" s="92" t="n">
        <x:f>COUNTIF('R05 Clean'!$S$10:$S$109,3)</x:f>
        <x:v>0</x:v>
      </x:c>
      <x:c r="H24" s="92" t="n">
        <x:f>COUNTIF('R05 Clean'!$S$10:$S$109,4)</x:f>
        <x:v>0</x:v>
      </x:c>
      <x:c r="I24" s="92" t="n">
        <x:f>COUNTIF('R05 Clean'!$S$10:$S$109,5)</x:f>
        <x:v>0</x:v>
      </x:c>
      <x:c r="J24" s="92" t="n">
        <x:f>SUM(E24:I24)</x:f>
        <x:v>0</x:v>
      </x:c>
      <x:c r="K24" s="92" t="n">
        <x:f>COUNTIFS('R05 Data'!$A$10:$A$109,"&lt;&gt;",'R05 Data'!$S$10:$S$109,"DK")</x:f>
        <x:v>0</x:v>
      </x:c>
      <x:c r="L24" s="92" t="n">
        <x:f>COUNTIFS('R05 Data'!$A$10:$A$109,"&lt;&gt;",'R05 Data'!$S$10:$S$109,"NA")</x:f>
        <x:v>0</x:v>
      </x:c>
      <x:c r="M24" s="153" t="n">
        <x:f>O24-COUNTIFS('R05 Data'!$A$10:$A$109,"&lt;&gt;",'R05 Data'!$S$10:$S$109,"&lt;&gt;")</x:f>
        <x:v>0</x:v>
      </x:c>
      <x:c r="N24" s="153" t="n">
        <x:f>O24-J24-K24-L24-M24</x:f>
        <x:v>0</x:v>
      </x:c>
      <x:c r="O24" s="153" t="n">
        <x:f>COUNTA('R05 Data'!$A$10:$A$109)</x:f>
        <x:v>0</x:v>
      </x:c>
      <x:c r="P24" s="156" t="str">
        <x:f>IF(O24=0,"",J24/O24)</x:f>
      </x:c>
      <x:c r="Q24" s="153" t="n">
        <x:f>H24+I24</x:f>
        <x:v>0</x:v>
      </x:c>
      <x:c r="R24" s="156" t="str">
        <x:f>IF(NOT(ISNUMBER('01 Setup'!$D$15)),"",IF(OR(J24=0,'01 Setup'!$D$15&lt;1,MOD('01 Setup'!$D$15,1)&lt;&gt;0,J24&lt;'01 Setup'!$D$15,N24&gt;0,SUM('R05 Data'!$AJ$10:$AJ$109)&gt;0),"",Q24/J24))</x:f>
      </x:c>
      <x:c r="S24" s="158" t="str">
        <x:f>IF(NOT(ISNUMBER('01 Setup'!$D$15)),"",IF(OR(J24=0,'01 Setup'!$D$15&lt;1,MOD('01 Setup'!$D$15,1)&lt;&gt;0,J24&lt;'01 Setup'!$D$15,N24&gt;0,SUM('R05 Data'!$AJ$10:$AJ$109)&gt;0),"",SUM('R05 Clean'!$S$10:$S$109)/J24))</x:f>
      </x:c>
      <x:c r="T24" s="153" t="str">
        <x:f>IF(O24=0,"No submitted records",IF(SUM('R05 Data'!$AJ$10:$AJ$109)&gt;0,"Resolve duplicate IDs",IF(N24&gt;0,"Correct invalid entries",IF(NOT(ISNUMBER('01 Setup'!$D$15)),"Set local reporting count",IF(OR('01 Setup'!$D$15&lt;1,MOD('01 Setup'!$D$15,1)&lt;&gt;0),"Set local reporting count",IF(J24&lt;'01 Setup'!$D$15,"Below reporting count","Descriptive only"))))))</x:f>
        <x:v>No submitted records</x:v>
      </x:c>
    </x:row>
    <x:row r="25" ht="58" customHeight="1">
      <x:c r="A25" s="4" t="str">
        <x:v>Q16</x:v>
      </x:c>
      <x:c r="B25" s="4" t="str">
        <x:v>Capability</x:v>
      </x:c>
      <x:c r="C25" s="4" t="str">
        <x:v>Skills, Knowledge &amp; Learning</x:v>
      </x:c>
      <x:c r="D25" s="4" t="str">
        <x:v>I know which parts of the new work I still need help to perform.</x:v>
      </x:c>
      <x:c r="E25" s="92" t="n">
        <x:f>COUNTIF('R05 Clean'!$T$10:$T$109,1)</x:f>
        <x:v>0</x:v>
      </x:c>
      <x:c r="F25" s="92" t="n">
        <x:f>COUNTIF('R05 Clean'!$T$10:$T$109,2)</x:f>
        <x:v>0</x:v>
      </x:c>
      <x:c r="G25" s="92" t="n">
        <x:f>COUNTIF('R05 Clean'!$T$10:$T$109,3)</x:f>
        <x:v>0</x:v>
      </x:c>
      <x:c r="H25" s="92" t="n">
        <x:f>COUNTIF('R05 Clean'!$T$10:$T$109,4)</x:f>
        <x:v>0</x:v>
      </x:c>
      <x:c r="I25" s="92" t="n">
        <x:f>COUNTIF('R05 Clean'!$T$10:$T$109,5)</x:f>
        <x:v>0</x:v>
      </x:c>
      <x:c r="J25" s="92" t="n">
        <x:f>SUM(E25:I25)</x:f>
        <x:v>0</x:v>
      </x:c>
      <x:c r="K25" s="92" t="n">
        <x:f>COUNTIFS('R05 Data'!$A$10:$A$109,"&lt;&gt;",'R05 Data'!$T$10:$T$109,"DK")</x:f>
        <x:v>0</x:v>
      </x:c>
      <x:c r="L25" s="92" t="n">
        <x:f>COUNTIFS('R05 Data'!$A$10:$A$109,"&lt;&gt;",'R05 Data'!$T$10:$T$109,"NA")</x:f>
        <x:v>0</x:v>
      </x:c>
      <x:c r="M25" s="153" t="n">
        <x:f>O25-COUNTIFS('R05 Data'!$A$10:$A$109,"&lt;&gt;",'R05 Data'!$T$10:$T$109,"&lt;&gt;")</x:f>
        <x:v>0</x:v>
      </x:c>
      <x:c r="N25" s="153" t="n">
        <x:f>O25-J25-K25-L25-M25</x:f>
        <x:v>0</x:v>
      </x:c>
      <x:c r="O25" s="153" t="n">
        <x:f>COUNTA('R05 Data'!$A$10:$A$109)</x:f>
        <x:v>0</x:v>
      </x:c>
      <x:c r="P25" s="156" t="str">
        <x:f>IF(O25=0,"",J25/O25)</x:f>
      </x:c>
      <x:c r="Q25" s="153" t="n">
        <x:f>H25+I25</x:f>
        <x:v>0</x:v>
      </x:c>
      <x:c r="R25" s="156" t="str">
        <x:f>IF(NOT(ISNUMBER('01 Setup'!$D$15)),"",IF(OR(J25=0,'01 Setup'!$D$15&lt;1,MOD('01 Setup'!$D$15,1)&lt;&gt;0,J25&lt;'01 Setup'!$D$15,N25&gt;0,SUM('R05 Data'!$AJ$10:$AJ$109)&gt;0),"",Q25/J25))</x:f>
      </x:c>
      <x:c r="S25" s="158" t="str">
        <x:f>IF(NOT(ISNUMBER('01 Setup'!$D$15)),"",IF(OR(J25=0,'01 Setup'!$D$15&lt;1,MOD('01 Setup'!$D$15,1)&lt;&gt;0,J25&lt;'01 Setup'!$D$15,N25&gt;0,SUM('R05 Data'!$AJ$10:$AJ$109)&gt;0),"",SUM('R05 Clean'!$T$10:$T$109)/J25))</x:f>
      </x:c>
      <x:c r="T25" s="153" t="str">
        <x:f>IF(O25=0,"No submitted records",IF(SUM('R05 Data'!$AJ$10:$AJ$109)&gt;0,"Resolve duplicate IDs",IF(N25&gt;0,"Correct invalid entries",IF(NOT(ISNUMBER('01 Setup'!$D$15)),"Set local reporting count",IF(OR('01 Setup'!$D$15&lt;1,MOD('01 Setup'!$D$15,1)&lt;&gt;0),"Set local reporting count",IF(J25&lt;'01 Setup'!$D$15,"Below reporting count","Descriptive only"))))))</x:f>
        <x:v>No submitted records</x:v>
      </x:c>
    </x:row>
    <x:row r="26" ht="58" customHeight="1">
      <x:c r="A26" s="4" t="str">
        <x:v>Q17</x:v>
      </x:c>
      <x:c r="B26" s="4" t="str">
        <x:v>Capability</x:v>
      </x:c>
      <x:c r="C26" s="4" t="str">
        <x:v>Communication, Sensemaking &amp; Support</x:v>
      </x:c>
      <x:c r="D26" s="4" t="str">
        <x:v>The information available to me helps me decide what to do in a relevant work situation.</x:v>
      </x:c>
      <x:c r="E26" s="92" t="n">
        <x:f>COUNTIF('R05 Clean'!$U$10:$U$109,1)</x:f>
        <x:v>0</x:v>
      </x:c>
      <x:c r="F26" s="92" t="n">
        <x:f>COUNTIF('R05 Clean'!$U$10:$U$109,2)</x:f>
        <x:v>0</x:v>
      </x:c>
      <x:c r="G26" s="92" t="n">
        <x:f>COUNTIF('R05 Clean'!$U$10:$U$109,3)</x:f>
        <x:v>0</x:v>
      </x:c>
      <x:c r="H26" s="92" t="n">
        <x:f>COUNTIF('R05 Clean'!$U$10:$U$109,4)</x:f>
        <x:v>0</x:v>
      </x:c>
      <x:c r="I26" s="92" t="n">
        <x:f>COUNTIF('R05 Clean'!$U$10:$U$109,5)</x:f>
        <x:v>0</x:v>
      </x:c>
      <x:c r="J26" s="92" t="n">
        <x:f>SUM(E26:I26)</x:f>
        <x:v>0</x:v>
      </x:c>
      <x:c r="K26" s="92" t="n">
        <x:f>COUNTIFS('R05 Data'!$A$10:$A$109,"&lt;&gt;",'R05 Data'!$U$10:$U$109,"DK")</x:f>
        <x:v>0</x:v>
      </x:c>
      <x:c r="L26" s="92" t="n">
        <x:f>COUNTIFS('R05 Data'!$A$10:$A$109,"&lt;&gt;",'R05 Data'!$U$10:$U$109,"NA")</x:f>
        <x:v>0</x:v>
      </x:c>
      <x:c r="M26" s="153" t="n">
        <x:f>O26-COUNTIFS('R05 Data'!$A$10:$A$109,"&lt;&gt;",'R05 Data'!$U$10:$U$109,"&lt;&gt;")</x:f>
        <x:v>0</x:v>
      </x:c>
      <x:c r="N26" s="153" t="n">
        <x:f>O26-J26-K26-L26-M26</x:f>
        <x:v>0</x:v>
      </x:c>
      <x:c r="O26" s="153" t="n">
        <x:f>COUNTA('R05 Data'!$A$10:$A$109)</x:f>
        <x:v>0</x:v>
      </x:c>
      <x:c r="P26" s="156" t="str">
        <x:f>IF(O26=0,"",J26/O26)</x:f>
      </x:c>
      <x:c r="Q26" s="153" t="n">
        <x:f>H26+I26</x:f>
        <x:v>0</x:v>
      </x:c>
      <x:c r="R26" s="156" t="str">
        <x:f>IF(NOT(ISNUMBER('01 Setup'!$D$15)),"",IF(OR(J26=0,'01 Setup'!$D$15&lt;1,MOD('01 Setup'!$D$15,1)&lt;&gt;0,J26&lt;'01 Setup'!$D$15,N26&gt;0,SUM('R05 Data'!$AJ$10:$AJ$109)&gt;0),"",Q26/J26))</x:f>
      </x:c>
      <x:c r="S26" s="158" t="str">
        <x:f>IF(NOT(ISNUMBER('01 Setup'!$D$15)),"",IF(OR(J26=0,'01 Setup'!$D$15&lt;1,MOD('01 Setup'!$D$15,1)&lt;&gt;0,J26&lt;'01 Setup'!$D$15,N26&gt;0,SUM('R05 Data'!$AJ$10:$AJ$109)&gt;0),"",SUM('R05 Clean'!$U$10:$U$109)/J26))</x:f>
      </x:c>
      <x:c r="T26" s="153" t="str">
        <x:f>IF(O26=0,"No submitted records",IF(SUM('R05 Data'!$AJ$10:$AJ$109)&gt;0,"Resolve duplicate IDs",IF(N26&gt;0,"Correct invalid entries",IF(NOT(ISNUMBER('01 Setup'!$D$15)),"Set local reporting count",IF(OR('01 Setup'!$D$15&lt;1,MOD('01 Setup'!$D$15,1)&lt;&gt;0),"Set local reporting count",IF(J26&lt;'01 Setup'!$D$15,"Below reporting count","Descriptive only"))))))</x:f>
        <x:v>No submitted records</x:v>
      </x:c>
    </x:row>
    <x:row r="27" ht="58" customHeight="1">
      <x:c r="A27" s="4" t="str">
        <x:v>Q18</x:v>
      </x:c>
      <x:c r="B27" s="4" t="str">
        <x:v>Capability</x:v>
      </x:c>
      <x:c r="C27" s="4" t="str">
        <x:v>Communication, Sensemaking &amp; Support</x:v>
      </x:c>
      <x:c r="D27" s="4" t="str">
        <x:v>I know where to obtain help with a change-related problem.</x:v>
      </x:c>
      <x:c r="E27" s="92" t="n">
        <x:f>COUNTIF('R05 Clean'!$V$10:$V$109,1)</x:f>
        <x:v>0</x:v>
      </x:c>
      <x:c r="F27" s="92" t="n">
        <x:f>COUNTIF('R05 Clean'!$V$10:$V$109,2)</x:f>
        <x:v>0</x:v>
      </x:c>
      <x:c r="G27" s="92" t="n">
        <x:f>COUNTIF('R05 Clean'!$V$10:$V$109,3)</x:f>
        <x:v>0</x:v>
      </x:c>
      <x:c r="H27" s="92" t="n">
        <x:f>COUNTIF('R05 Clean'!$V$10:$V$109,4)</x:f>
        <x:v>0</x:v>
      </x:c>
      <x:c r="I27" s="92" t="n">
        <x:f>COUNTIF('R05 Clean'!$V$10:$V$109,5)</x:f>
        <x:v>0</x:v>
      </x:c>
      <x:c r="J27" s="92" t="n">
        <x:f>SUM(E27:I27)</x:f>
        <x:v>0</x:v>
      </x:c>
      <x:c r="K27" s="92" t="n">
        <x:f>COUNTIFS('R05 Data'!$A$10:$A$109,"&lt;&gt;",'R05 Data'!$V$10:$V$109,"DK")</x:f>
        <x:v>0</x:v>
      </x:c>
      <x:c r="L27" s="92" t="n">
        <x:f>COUNTIFS('R05 Data'!$A$10:$A$109,"&lt;&gt;",'R05 Data'!$V$10:$V$109,"NA")</x:f>
        <x:v>0</x:v>
      </x:c>
      <x:c r="M27" s="153" t="n">
        <x:f>O27-COUNTIFS('R05 Data'!$A$10:$A$109,"&lt;&gt;",'R05 Data'!$V$10:$V$109,"&lt;&gt;")</x:f>
        <x:v>0</x:v>
      </x:c>
      <x:c r="N27" s="153" t="n">
        <x:f>O27-J27-K27-L27-M27</x:f>
        <x:v>0</x:v>
      </x:c>
      <x:c r="O27" s="153" t="n">
        <x:f>COUNTA('R05 Data'!$A$10:$A$109)</x:f>
        <x:v>0</x:v>
      </x:c>
      <x:c r="P27" s="156" t="str">
        <x:f>IF(O27=0,"",J27/O27)</x:f>
      </x:c>
      <x:c r="Q27" s="153" t="n">
        <x:f>H27+I27</x:f>
        <x:v>0</x:v>
      </x:c>
      <x:c r="R27" s="156" t="str">
        <x:f>IF(NOT(ISNUMBER('01 Setup'!$D$15)),"",IF(OR(J27=0,'01 Setup'!$D$15&lt;1,MOD('01 Setup'!$D$15,1)&lt;&gt;0,J27&lt;'01 Setup'!$D$15,N27&gt;0,SUM('R05 Data'!$AJ$10:$AJ$109)&gt;0),"",Q27/J27))</x:f>
      </x:c>
      <x:c r="S27" s="158" t="str">
        <x:f>IF(NOT(ISNUMBER('01 Setup'!$D$15)),"",IF(OR(J27=0,'01 Setup'!$D$15&lt;1,MOD('01 Setup'!$D$15,1)&lt;&gt;0,J27&lt;'01 Setup'!$D$15,N27&gt;0,SUM('R05 Data'!$AJ$10:$AJ$109)&gt;0),"",SUM('R05 Clean'!$V$10:$V$109)/J27))</x:f>
      </x:c>
      <x:c r="T27" s="153" t="str">
        <x:f>IF(O27=0,"No submitted records",IF(SUM('R05 Data'!$AJ$10:$AJ$109)&gt;0,"Resolve duplicate IDs",IF(N27&gt;0,"Correct invalid entries",IF(NOT(ISNUMBER('01 Setup'!$D$15)),"Set local reporting count",IF(OR('01 Setup'!$D$15&lt;1,MOD('01 Setup'!$D$15,1)&lt;&gt;0),"Set local reporting count",IF(J27&lt;'01 Setup'!$D$15,"Below reporting count","Descriptive only"))))))</x:f>
        <x:v>No submitted records</x:v>
      </x:c>
    </x:row>
    <x:row r="28" ht="58" customHeight="1">
      <x:c r="A28" s="4" t="str">
        <x:v>Q19</x:v>
      </x:c>
      <x:c r="B28" s="4" t="str">
        <x:v>Capacity</x:v>
      </x:c>
      <x:c r="C28" s="4" t="str">
        <x:v>Workload, Resources &amp; Change Load</x:v>
      </x:c>
      <x:c r="D28" s="4" t="str">
        <x:v>Time for the implementation work expected of me has been protected.</x:v>
      </x:c>
      <x:c r="E28" s="92" t="n">
        <x:f>COUNTIF('R05 Clean'!$W$10:$W$109,1)</x:f>
        <x:v>0</x:v>
      </x:c>
      <x:c r="F28" s="92" t="n">
        <x:f>COUNTIF('R05 Clean'!$W$10:$W$109,2)</x:f>
        <x:v>0</x:v>
      </x:c>
      <x:c r="G28" s="92" t="n">
        <x:f>COUNTIF('R05 Clean'!$W$10:$W$109,3)</x:f>
        <x:v>0</x:v>
      </x:c>
      <x:c r="H28" s="92" t="n">
        <x:f>COUNTIF('R05 Clean'!$W$10:$W$109,4)</x:f>
        <x:v>0</x:v>
      </x:c>
      <x:c r="I28" s="92" t="n">
        <x:f>COUNTIF('R05 Clean'!$W$10:$W$109,5)</x:f>
        <x:v>0</x:v>
      </x:c>
      <x:c r="J28" s="92" t="n">
        <x:f>SUM(E28:I28)</x:f>
        <x:v>0</x:v>
      </x:c>
      <x:c r="K28" s="92" t="n">
        <x:f>COUNTIFS('R05 Data'!$A$10:$A$109,"&lt;&gt;",'R05 Data'!$W$10:$W$109,"DK")</x:f>
        <x:v>0</x:v>
      </x:c>
      <x:c r="L28" s="92" t="n">
        <x:f>COUNTIFS('R05 Data'!$A$10:$A$109,"&lt;&gt;",'R05 Data'!$W$10:$W$109,"NA")</x:f>
        <x:v>0</x:v>
      </x:c>
      <x:c r="M28" s="153" t="n">
        <x:f>O28-COUNTIFS('R05 Data'!$A$10:$A$109,"&lt;&gt;",'R05 Data'!$W$10:$W$109,"&lt;&gt;")</x:f>
        <x:v>0</x:v>
      </x:c>
      <x:c r="N28" s="153" t="n">
        <x:f>O28-J28-K28-L28-M28</x:f>
        <x:v>0</x:v>
      </x:c>
      <x:c r="O28" s="153" t="n">
        <x:f>COUNTA('R05 Data'!$A$10:$A$109)</x:f>
        <x:v>0</x:v>
      </x:c>
      <x:c r="P28" s="156" t="str">
        <x:f>IF(O28=0,"",J28/O28)</x:f>
      </x:c>
      <x:c r="Q28" s="153" t="n">
        <x:f>H28+I28</x:f>
        <x:v>0</x:v>
      </x:c>
      <x:c r="R28" s="156" t="str">
        <x:f>IF(NOT(ISNUMBER('01 Setup'!$D$15)),"",IF(OR(J28=0,'01 Setup'!$D$15&lt;1,MOD('01 Setup'!$D$15,1)&lt;&gt;0,J28&lt;'01 Setup'!$D$15,N28&gt;0,SUM('R05 Data'!$AJ$10:$AJ$109)&gt;0),"",Q28/J28))</x:f>
      </x:c>
      <x:c r="S28" s="158" t="str">
        <x:f>IF(NOT(ISNUMBER('01 Setup'!$D$15)),"",IF(OR(J28=0,'01 Setup'!$D$15&lt;1,MOD('01 Setup'!$D$15,1)&lt;&gt;0,J28&lt;'01 Setup'!$D$15,N28&gt;0,SUM('R05 Data'!$AJ$10:$AJ$109)&gt;0),"",SUM('R05 Clean'!$W$10:$W$109)/J28))</x:f>
      </x:c>
      <x:c r="T28" s="153" t="str">
        <x:f>IF(O28=0,"No submitted records",IF(SUM('R05 Data'!$AJ$10:$AJ$109)&gt;0,"Resolve duplicate IDs",IF(N28&gt;0,"Correct invalid entries",IF(NOT(ISNUMBER('01 Setup'!$D$15)),"Set local reporting count",IF(OR('01 Setup'!$D$15&lt;1,MOD('01 Setup'!$D$15,1)&lt;&gt;0),"Set local reporting count",IF(J28&lt;'01 Setup'!$D$15,"Below reporting count","Descriptive only"))))))</x:f>
        <x:v>No submitted records</x:v>
      </x:c>
    </x:row>
    <x:row r="29" ht="58" customHeight="1">
      <x:c r="A29" s="4" t="str">
        <x:v>Q20</x:v>
      </x:c>
      <x:c r="B29" s="4" t="str">
        <x:v>Capacity</x:v>
      </x:c>
      <x:c r="C29" s="4" t="str">
        <x:v>Workload, Resources &amp; Change Load</x:v>
      </x:c>
      <x:c r="D29" s="4" t="str">
        <x:v>Competing work priorities have been addressed for the implementation period.</x:v>
      </x:c>
      <x:c r="E29" s="92" t="n">
        <x:f>COUNTIF('R05 Clean'!$X$10:$X$109,1)</x:f>
        <x:v>0</x:v>
      </x:c>
      <x:c r="F29" s="92" t="n">
        <x:f>COUNTIF('R05 Clean'!$X$10:$X$109,2)</x:f>
        <x:v>0</x:v>
      </x:c>
      <x:c r="G29" s="92" t="n">
        <x:f>COUNTIF('R05 Clean'!$X$10:$X$109,3)</x:f>
        <x:v>0</x:v>
      </x:c>
      <x:c r="H29" s="92" t="n">
        <x:f>COUNTIF('R05 Clean'!$X$10:$X$109,4)</x:f>
        <x:v>0</x:v>
      </x:c>
      <x:c r="I29" s="92" t="n">
        <x:f>COUNTIF('R05 Clean'!$X$10:$X$109,5)</x:f>
        <x:v>0</x:v>
      </x:c>
      <x:c r="J29" s="92" t="n">
        <x:f>SUM(E29:I29)</x:f>
        <x:v>0</x:v>
      </x:c>
      <x:c r="K29" s="92" t="n">
        <x:f>COUNTIFS('R05 Data'!$A$10:$A$109,"&lt;&gt;",'R05 Data'!$X$10:$X$109,"DK")</x:f>
        <x:v>0</x:v>
      </x:c>
      <x:c r="L29" s="92" t="n">
        <x:f>COUNTIFS('R05 Data'!$A$10:$A$109,"&lt;&gt;",'R05 Data'!$X$10:$X$109,"NA")</x:f>
        <x:v>0</x:v>
      </x:c>
      <x:c r="M29" s="153" t="n">
        <x:f>O29-COUNTIFS('R05 Data'!$A$10:$A$109,"&lt;&gt;",'R05 Data'!$X$10:$X$109,"&lt;&gt;")</x:f>
        <x:v>0</x:v>
      </x:c>
      <x:c r="N29" s="153" t="n">
        <x:f>O29-J29-K29-L29-M29</x:f>
        <x:v>0</x:v>
      </x:c>
      <x:c r="O29" s="153" t="n">
        <x:f>COUNTA('R05 Data'!$A$10:$A$109)</x:f>
        <x:v>0</x:v>
      </x:c>
      <x:c r="P29" s="156" t="str">
        <x:f>IF(O29=0,"",J29/O29)</x:f>
      </x:c>
      <x:c r="Q29" s="153" t="n">
        <x:f>H29+I29</x:f>
        <x:v>0</x:v>
      </x:c>
      <x:c r="R29" s="156" t="str">
        <x:f>IF(NOT(ISNUMBER('01 Setup'!$D$15)),"",IF(OR(J29=0,'01 Setup'!$D$15&lt;1,MOD('01 Setup'!$D$15,1)&lt;&gt;0,J29&lt;'01 Setup'!$D$15,N29&gt;0,SUM('R05 Data'!$AJ$10:$AJ$109)&gt;0),"",Q29/J29))</x:f>
      </x:c>
      <x:c r="S29" s="158" t="str">
        <x:f>IF(NOT(ISNUMBER('01 Setup'!$D$15)),"",IF(OR(J29=0,'01 Setup'!$D$15&lt;1,MOD('01 Setup'!$D$15,1)&lt;&gt;0,J29&lt;'01 Setup'!$D$15,N29&gt;0,SUM('R05 Data'!$AJ$10:$AJ$109)&gt;0),"",SUM('R05 Clean'!$X$10:$X$109)/J29))</x:f>
      </x:c>
      <x:c r="T29" s="153" t="str">
        <x:f>IF(O29=0,"No submitted records",IF(SUM('R05 Data'!$AJ$10:$AJ$109)&gt;0,"Resolve duplicate IDs",IF(N29&gt;0,"Correct invalid entries",IF(NOT(ISNUMBER('01 Setup'!$D$15)),"Set local reporting count",IF(OR('01 Setup'!$D$15&lt;1,MOD('01 Setup'!$D$15,1)&lt;&gt;0),"Set local reporting count",IF(J29&lt;'01 Setup'!$D$15,"Below reporting count","Descriptive only"))))))</x:f>
        <x:v>No submitted records</x:v>
      </x:c>
    </x:row>
    <x:row r="30" ht="58" customHeight="1">
      <x:c r="A30" s="4" t="str">
        <x:v>Q21</x:v>
      </x:c>
      <x:c r="B30" s="4" t="str">
        <x:v>Capacity</x:v>
      </x:c>
      <x:c r="C30" s="4" t="str">
        <x:v>Process, Technology &amp; Operational Readiness</x:v>
      </x:c>
      <x:c r="D30" s="4" t="str">
        <x:v>The tools I need for the changed work are available to me.</x:v>
      </x:c>
      <x:c r="E30" s="92" t="n">
        <x:f>COUNTIF('R05 Clean'!$Y$10:$Y$109,1)</x:f>
        <x:v>0</x:v>
      </x:c>
      <x:c r="F30" s="92" t="n">
        <x:f>COUNTIF('R05 Clean'!$Y$10:$Y$109,2)</x:f>
        <x:v>0</x:v>
      </x:c>
      <x:c r="G30" s="92" t="n">
        <x:f>COUNTIF('R05 Clean'!$Y$10:$Y$109,3)</x:f>
        <x:v>0</x:v>
      </x:c>
      <x:c r="H30" s="92" t="n">
        <x:f>COUNTIF('R05 Clean'!$Y$10:$Y$109,4)</x:f>
        <x:v>0</x:v>
      </x:c>
      <x:c r="I30" s="92" t="n">
        <x:f>COUNTIF('R05 Clean'!$Y$10:$Y$109,5)</x:f>
        <x:v>0</x:v>
      </x:c>
      <x:c r="J30" s="92" t="n">
        <x:f>SUM(E30:I30)</x:f>
        <x:v>0</x:v>
      </x:c>
      <x:c r="K30" s="92" t="n">
        <x:f>COUNTIFS('R05 Data'!$A$10:$A$109,"&lt;&gt;",'R05 Data'!$Y$10:$Y$109,"DK")</x:f>
        <x:v>0</x:v>
      </x:c>
      <x:c r="L30" s="92" t="n">
        <x:f>COUNTIFS('R05 Data'!$A$10:$A$109,"&lt;&gt;",'R05 Data'!$Y$10:$Y$109,"NA")</x:f>
        <x:v>0</x:v>
      </x:c>
      <x:c r="M30" s="153" t="n">
        <x:f>O30-COUNTIFS('R05 Data'!$A$10:$A$109,"&lt;&gt;",'R05 Data'!$Y$10:$Y$109,"&lt;&gt;")</x:f>
        <x:v>0</x:v>
      </x:c>
      <x:c r="N30" s="153" t="n">
        <x:f>O30-J30-K30-L30-M30</x:f>
        <x:v>0</x:v>
      </x:c>
      <x:c r="O30" s="153" t="n">
        <x:f>COUNTA('R05 Data'!$A$10:$A$109)</x:f>
        <x:v>0</x:v>
      </x:c>
      <x:c r="P30" s="156" t="str">
        <x:f>IF(O30=0,"",J30/O30)</x:f>
      </x:c>
      <x:c r="Q30" s="153" t="n">
        <x:f>H30+I30</x:f>
        <x:v>0</x:v>
      </x:c>
      <x:c r="R30" s="156" t="str">
        <x:f>IF(NOT(ISNUMBER('01 Setup'!$D$15)),"",IF(OR(J30=0,'01 Setup'!$D$15&lt;1,MOD('01 Setup'!$D$15,1)&lt;&gt;0,J30&lt;'01 Setup'!$D$15,N30&gt;0,SUM('R05 Data'!$AJ$10:$AJ$109)&gt;0),"",Q30/J30))</x:f>
      </x:c>
      <x:c r="S30" s="158" t="str">
        <x:f>IF(NOT(ISNUMBER('01 Setup'!$D$15)),"",IF(OR(J30=0,'01 Setup'!$D$15&lt;1,MOD('01 Setup'!$D$15,1)&lt;&gt;0,J30&lt;'01 Setup'!$D$15,N30&gt;0,SUM('R05 Data'!$AJ$10:$AJ$109)&gt;0),"",SUM('R05 Clean'!$Y$10:$Y$109)/J30))</x:f>
      </x:c>
      <x:c r="T30" s="153" t="str">
        <x:f>IF(O30=0,"No submitted records",IF(SUM('R05 Data'!$AJ$10:$AJ$109)&gt;0,"Resolve duplicate IDs",IF(N30&gt;0,"Correct invalid entries",IF(NOT(ISNUMBER('01 Setup'!$D$15)),"Set local reporting count",IF(OR('01 Setup'!$D$15&lt;1,MOD('01 Setup'!$D$15,1)&lt;&gt;0),"Set local reporting count",IF(J30&lt;'01 Setup'!$D$15,"Below reporting count","Descriptive only"))))))</x:f>
        <x:v>No submitted records</x:v>
      </x:c>
    </x:row>
    <x:row r="31" ht="58" customHeight="1">
      <x:c r="A31" s="4" t="str">
        <x:v>Q22</x:v>
      </x:c>
      <x:c r="B31" s="4" t="str">
        <x:v>Capacity</x:v>
      </x:c>
      <x:c r="C31" s="4" t="str">
        <x:v>Process, Technology &amp; Operational Readiness</x:v>
      </x:c>
      <x:c r="D31" s="4" t="str">
        <x:v>There is a workable route for an exception to the normal process.</x:v>
      </x:c>
      <x:c r="E31" s="92" t="n">
        <x:f>COUNTIF('R05 Clean'!$Z$10:$Z$109,1)</x:f>
        <x:v>0</x:v>
      </x:c>
      <x:c r="F31" s="92" t="n">
        <x:f>COUNTIF('R05 Clean'!$Z$10:$Z$109,2)</x:f>
        <x:v>0</x:v>
      </x:c>
      <x:c r="G31" s="92" t="n">
        <x:f>COUNTIF('R05 Clean'!$Z$10:$Z$109,3)</x:f>
        <x:v>0</x:v>
      </x:c>
      <x:c r="H31" s="92" t="n">
        <x:f>COUNTIF('R05 Clean'!$Z$10:$Z$109,4)</x:f>
        <x:v>0</x:v>
      </x:c>
      <x:c r="I31" s="92" t="n">
        <x:f>COUNTIF('R05 Clean'!$Z$10:$Z$109,5)</x:f>
        <x:v>0</x:v>
      </x:c>
      <x:c r="J31" s="92" t="n">
        <x:f>SUM(E31:I31)</x:f>
        <x:v>0</x:v>
      </x:c>
      <x:c r="K31" s="92" t="n">
        <x:f>COUNTIFS('R05 Data'!$A$10:$A$109,"&lt;&gt;",'R05 Data'!$Z$10:$Z$109,"DK")</x:f>
        <x:v>0</x:v>
      </x:c>
      <x:c r="L31" s="92" t="n">
        <x:f>COUNTIFS('R05 Data'!$A$10:$A$109,"&lt;&gt;",'R05 Data'!$Z$10:$Z$109,"NA")</x:f>
        <x:v>0</x:v>
      </x:c>
      <x:c r="M31" s="153" t="n">
        <x:f>O31-COUNTIFS('R05 Data'!$A$10:$A$109,"&lt;&gt;",'R05 Data'!$Z$10:$Z$109,"&lt;&gt;")</x:f>
        <x:v>0</x:v>
      </x:c>
      <x:c r="N31" s="153" t="n">
        <x:f>O31-J31-K31-L31-M31</x:f>
        <x:v>0</x:v>
      </x:c>
      <x:c r="O31" s="153" t="n">
        <x:f>COUNTA('R05 Data'!$A$10:$A$109)</x:f>
        <x:v>0</x:v>
      </x:c>
      <x:c r="P31" s="156" t="str">
        <x:f>IF(O31=0,"",J31/O31)</x:f>
      </x:c>
      <x:c r="Q31" s="153" t="n">
        <x:f>H31+I31</x:f>
        <x:v>0</x:v>
      </x:c>
      <x:c r="R31" s="156" t="str">
        <x:f>IF(NOT(ISNUMBER('01 Setup'!$D$15)),"",IF(OR(J31=0,'01 Setup'!$D$15&lt;1,MOD('01 Setup'!$D$15,1)&lt;&gt;0,J31&lt;'01 Setup'!$D$15,N31&gt;0,SUM('R05 Data'!$AJ$10:$AJ$109)&gt;0),"",Q31/J31))</x:f>
      </x:c>
      <x:c r="S31" s="158" t="str">
        <x:f>IF(NOT(ISNUMBER('01 Setup'!$D$15)),"",IF(OR(J31=0,'01 Setup'!$D$15&lt;1,MOD('01 Setup'!$D$15,1)&lt;&gt;0,J31&lt;'01 Setup'!$D$15,N31&gt;0,SUM('R05 Data'!$AJ$10:$AJ$109)&gt;0),"",SUM('R05 Clean'!$Z$10:$Z$109)/J31))</x:f>
      </x:c>
      <x:c r="T31" s="153" t="str">
        <x:f>IF(O31=0,"No submitted records",IF(SUM('R05 Data'!$AJ$10:$AJ$109)&gt;0,"Resolve duplicate IDs",IF(N31&gt;0,"Correct invalid entries",IF(NOT(ISNUMBER('01 Setup'!$D$15)),"Set local reporting count",IF(OR('01 Setup'!$D$15&lt;1,MOD('01 Setup'!$D$15,1)&lt;&gt;0),"Set local reporting count",IF(J31&lt;'01 Setup'!$D$15,"Below reporting count","Descriptive only"))))))</x:f>
        <x:v>No submitted records</x:v>
      </x:c>
    </x:row>
    <x:row r="32" ht="58" customHeight="1">
      <x:c r="A32" s="4" t="str">
        <x:v>Q23</x:v>
      </x:c>
      <x:c r="B32" s="4" t="str">
        <x:v>Capacity</x:v>
      </x:c>
      <x:c r="C32" s="4" t="str">
        <x:v>Governance, Measurement &amp; Reinforcement</x:v>
      </x:c>
      <x:c r="D32" s="4" t="str">
        <x:v>I know who is authorised to resolve a change-related decision that I cannot make.</x:v>
      </x:c>
      <x:c r="E32" s="92" t="n">
        <x:f>COUNTIF('R05 Clean'!$AA$10:$AA$109,1)</x:f>
        <x:v>0</x:v>
      </x:c>
      <x:c r="F32" s="92" t="n">
        <x:f>COUNTIF('R05 Clean'!$AA$10:$AA$109,2)</x:f>
        <x:v>0</x:v>
      </x:c>
      <x:c r="G32" s="92" t="n">
        <x:f>COUNTIF('R05 Clean'!$AA$10:$AA$109,3)</x:f>
        <x:v>0</x:v>
      </x:c>
      <x:c r="H32" s="92" t="n">
        <x:f>COUNTIF('R05 Clean'!$AA$10:$AA$109,4)</x:f>
        <x:v>0</x:v>
      </x:c>
      <x:c r="I32" s="92" t="n">
        <x:f>COUNTIF('R05 Clean'!$AA$10:$AA$109,5)</x:f>
        <x:v>0</x:v>
      </x:c>
      <x:c r="J32" s="92" t="n">
        <x:f>SUM(E32:I32)</x:f>
        <x:v>0</x:v>
      </x:c>
      <x:c r="K32" s="92" t="n">
        <x:f>COUNTIFS('R05 Data'!$A$10:$A$109,"&lt;&gt;",'R05 Data'!$AA$10:$AA$109,"DK")</x:f>
        <x:v>0</x:v>
      </x:c>
      <x:c r="L32" s="92" t="n">
        <x:f>COUNTIFS('R05 Data'!$A$10:$A$109,"&lt;&gt;",'R05 Data'!$AA$10:$AA$109,"NA")</x:f>
        <x:v>0</x:v>
      </x:c>
      <x:c r="M32" s="153" t="n">
        <x:f>O32-COUNTIFS('R05 Data'!$A$10:$A$109,"&lt;&gt;",'R05 Data'!$AA$10:$AA$109,"&lt;&gt;")</x:f>
        <x:v>0</x:v>
      </x:c>
      <x:c r="N32" s="153" t="n">
        <x:f>O32-J32-K32-L32-M32</x:f>
        <x:v>0</x:v>
      </x:c>
      <x:c r="O32" s="153" t="n">
        <x:f>COUNTA('R05 Data'!$A$10:$A$109)</x:f>
        <x:v>0</x:v>
      </x:c>
      <x:c r="P32" s="156" t="str">
        <x:f>IF(O32=0,"",J32/O32)</x:f>
      </x:c>
      <x:c r="Q32" s="153" t="n">
        <x:f>H32+I32</x:f>
        <x:v>0</x:v>
      </x:c>
      <x:c r="R32" s="156" t="str">
        <x:f>IF(NOT(ISNUMBER('01 Setup'!$D$15)),"",IF(OR(J32=0,'01 Setup'!$D$15&lt;1,MOD('01 Setup'!$D$15,1)&lt;&gt;0,J32&lt;'01 Setup'!$D$15,N32&gt;0,SUM('R05 Data'!$AJ$10:$AJ$109)&gt;0),"",Q32/J32))</x:f>
      </x:c>
      <x:c r="S32" s="158" t="str">
        <x:f>IF(NOT(ISNUMBER('01 Setup'!$D$15)),"",IF(OR(J32=0,'01 Setup'!$D$15&lt;1,MOD('01 Setup'!$D$15,1)&lt;&gt;0,J32&lt;'01 Setup'!$D$15,N32&gt;0,SUM('R05 Data'!$AJ$10:$AJ$109)&gt;0),"",SUM('R05 Clean'!$AA$10:$AA$109)/J32))</x:f>
      </x:c>
      <x:c r="T32" s="153" t="str">
        <x:f>IF(O32=0,"No submitted records",IF(SUM('R05 Data'!$AJ$10:$AJ$109)&gt;0,"Resolve duplicate IDs",IF(N32&gt;0,"Correct invalid entries",IF(NOT(ISNUMBER('01 Setup'!$D$15)),"Set local reporting count",IF(OR('01 Setup'!$D$15&lt;1,MOD('01 Setup'!$D$15,1)&lt;&gt;0),"Set local reporting count",IF(J32&lt;'01 Setup'!$D$15,"Below reporting count","Descriptive only"))))))</x:f>
        <x:v>No submitted records</x:v>
      </x:c>
    </x:row>
    <x:row r="33" ht="58" customHeight="1">
      <x:c r="A33" s="4" t="str">
        <x:v>Q24</x:v>
      </x:c>
      <x:c r="B33" s="4" t="str">
        <x:v>Capacity</x:v>
      </x:c>
      <x:c r="C33" s="4" t="str">
        <x:v>Governance, Measurement &amp; Reinforcement</x:v>
      </x:c>
      <x:c r="D33" s="4" t="str">
        <x:v>There is a clear way to report a problem after the change goes live.</x:v>
      </x:c>
      <x:c r="E33" s="92" t="n">
        <x:f>COUNTIF('R05 Clean'!$AB$10:$AB$109,1)</x:f>
        <x:v>0</x:v>
      </x:c>
      <x:c r="F33" s="92" t="n">
        <x:f>COUNTIF('R05 Clean'!$AB$10:$AB$109,2)</x:f>
        <x:v>0</x:v>
      </x:c>
      <x:c r="G33" s="92" t="n">
        <x:f>COUNTIF('R05 Clean'!$AB$10:$AB$109,3)</x:f>
        <x:v>0</x:v>
      </x:c>
      <x:c r="H33" s="92" t="n">
        <x:f>COUNTIF('R05 Clean'!$AB$10:$AB$109,4)</x:f>
        <x:v>0</x:v>
      </x:c>
      <x:c r="I33" s="92" t="n">
        <x:f>COUNTIF('R05 Clean'!$AB$10:$AB$109,5)</x:f>
        <x:v>0</x:v>
      </x:c>
      <x:c r="J33" s="92" t="n">
        <x:f>SUM(E33:I33)</x:f>
        <x:v>0</x:v>
      </x:c>
      <x:c r="K33" s="92" t="n">
        <x:f>COUNTIFS('R05 Data'!$A$10:$A$109,"&lt;&gt;",'R05 Data'!$AB$10:$AB$109,"DK")</x:f>
        <x:v>0</x:v>
      </x:c>
      <x:c r="L33" s="92" t="n">
        <x:f>COUNTIFS('R05 Data'!$A$10:$A$109,"&lt;&gt;",'R05 Data'!$AB$10:$AB$109,"NA")</x:f>
        <x:v>0</x:v>
      </x:c>
      <x:c r="M33" s="153" t="n">
        <x:f>O33-COUNTIFS('R05 Data'!$A$10:$A$109,"&lt;&gt;",'R05 Data'!$AB$10:$AB$109,"&lt;&gt;")</x:f>
        <x:v>0</x:v>
      </x:c>
      <x:c r="N33" s="153" t="n">
        <x:f>O33-J33-K33-L33-M33</x:f>
        <x:v>0</x:v>
      </x:c>
      <x:c r="O33" s="153" t="n">
        <x:f>COUNTA('R05 Data'!$A$10:$A$109)</x:f>
        <x:v>0</x:v>
      </x:c>
      <x:c r="P33" s="156" t="str">
        <x:f>IF(O33=0,"",J33/O33)</x:f>
      </x:c>
      <x:c r="Q33" s="153" t="n">
        <x:f>H33+I33</x:f>
        <x:v>0</x:v>
      </x:c>
      <x:c r="R33" s="156" t="str">
        <x:f>IF(NOT(ISNUMBER('01 Setup'!$D$15)),"",IF(OR(J33=0,'01 Setup'!$D$15&lt;1,MOD('01 Setup'!$D$15,1)&lt;&gt;0,J33&lt;'01 Setup'!$D$15,N33&gt;0,SUM('R05 Data'!$AJ$10:$AJ$109)&gt;0),"",Q33/J33))</x:f>
      </x:c>
      <x:c r="S33" s="158" t="str">
        <x:f>IF(NOT(ISNUMBER('01 Setup'!$D$15)),"",IF(OR(J33=0,'01 Setup'!$D$15&lt;1,MOD('01 Setup'!$D$15,1)&lt;&gt;0,J33&lt;'01 Setup'!$D$15,N33&gt;0,SUM('R05 Data'!$AJ$10:$AJ$109)&gt;0),"",SUM('R05 Clean'!$AB$10:$AB$109)/J33))</x:f>
      </x:c>
      <x:c r="T33" s="153" t="str">
        <x:f>IF(O33=0,"No submitted records",IF(SUM('R05 Data'!$AJ$10:$AJ$109)&gt;0,"Resolve duplicate IDs",IF(N33&gt;0,"Correct invalid entries",IF(NOT(ISNUMBER('01 Setup'!$D$15)),"Set local reporting count",IF(OR('01 Setup'!$D$15&lt;1,MOD('01 Setup'!$D$15,1)&lt;&gt;0),"Set local reporting count",IF(J33&lt;'01 Setup'!$D$15,"Below reporting count","Descriptive only"))))))</x:f>
        <x:v>No submitted records</x:v>
      </x:c>
    </x:row>
    <x:row r="34" ht="22" customHeight="1">
      <x:c r="A34" s="4"/>
      <x:c r="B34" s="4"/>
      <x:c r="C34" s="4"/>
      <x:c r="D34" s="4"/>
      <x:c r="E34" s="4"/>
      <x:c r="F34" s="4"/>
      <x:c r="G34" s="4"/>
      <x:c r="H34" s="4"/>
      <x:c r="I34" s="4"/>
      <x:c r="J34" s="4"/>
      <x:c r="K34" s="4"/>
      <x:c r="L34" s="4"/>
    </x:row>
    <x:row r="35" ht="22" customHeight="1">
      <x:c r="A35" s="4"/>
      <x:c r="B35" s="4"/>
      <x:c r="C35" s="4"/>
      <x:c r="D35" s="4"/>
      <x:c r="E35" s="4"/>
      <x:c r="F35" s="4"/>
      <x:c r="G35" s="4"/>
      <x:c r="H35" s="4"/>
      <x:c r="I35" s="4"/>
      <x:c r="J35" s="4"/>
      <x:c r="K35" s="4"/>
      <x:c r="L35" s="4"/>
    </x:row>
    <x:row r="36" ht="22" customHeight="1">
      <x:c r="A36" s="4"/>
      <x:c r="B36" s="4"/>
      <x:c r="C36" s="4"/>
      <x:c r="D36" s="4"/>
      <x:c r="E36" s="4"/>
      <x:c r="F36" s="4"/>
      <x:c r="G36" s="4"/>
      <x:c r="H36" s="4"/>
      <x:c r="I36" s="4"/>
      <x:c r="J36" s="4"/>
      <x:c r="K36" s="4"/>
      <x:c r="L36" s="4"/>
    </x:row>
    <x:row r="37" ht="22" customHeight="1">
      <x:c r="A37" s="4"/>
      <x:c r="B37" s="4"/>
      <x:c r="C37" s="4"/>
      <x:c r="D37" s="4"/>
      <x:c r="E37" s="4"/>
      <x:c r="F37" s="4"/>
      <x:c r="G37" s="4"/>
      <x:c r="H37" s="4"/>
      <x:c r="I37" s="4"/>
      <x:c r="J37" s="4"/>
      <x:c r="K37" s="4"/>
      <x:c r="L37" s="4"/>
    </x:row>
    <x:row r="38" ht="32" customHeight="1">
      <x:c r="A38" s="99" t="str">
        <x:v>Domain</x:v>
      </x:c>
      <x:c r="B38" s="99" t="str">
        <x:v>Complete-case n</x:v>
      </x:c>
      <x:c r="C38" s="99" t="str">
        <x:v>Excluded submitted</x:v>
      </x:c>
      <x:c r="D38" s="99" t="str">
        <x:v>Descriptive mean</x:v>
      </x:c>
      <x:c r="E38" s="99" t="str">
        <x:v>Meaning</x:v>
      </x:c>
      <x:c r="F38" s="4"/>
      <x:c r="G38" s="4"/>
      <x:c r="H38" s="4"/>
      <x:c r="I38" s="4"/>
      <x:c r="J38" s="4"/>
      <x:c r="K38" s="4"/>
      <x:c r="L38" s="4"/>
    </x:row>
    <x:row r="39" ht="42" customHeight="1">
      <x:c r="A39" s="4" t="str">
        <x:v>Clarity</x:v>
      </x:c>
      <x:c r="B39" s="4" t="n">
        <x:f>COUNT('R05 Data'!$AE$10:$AE$109)</x:f>
        <x:v>0</x:v>
      </x:c>
      <x:c r="C39" s="4" t="n">
        <x:f>COUNTA('R05 Data'!$A$10:$A$109)-B39</x:f>
        <x:v>0</x:v>
      </x:c>
      <x:c r="D39" s="160" t="str">
        <x:f>IF(NOT(ISNUMBER('01 Setup'!$D$15)),"",IF(OR(B39=0,'01 Setup'!$D$15&lt;1,MOD('01 Setup'!$D$15,1)&lt;&gt;0,B39&lt;'01 Setup'!$D$15,SUM('R05 Data'!$AJ$10:$AJ$109)&gt;0),"",SUM('R05 Data'!$AE$10:$AE$109)/B39))</x:f>
      </x:c>
      <x:c r="E39" s="4" t="str">
        <x:v>Requires all six items; no overall score.</x:v>
      </x:c>
      <x:c r="F39" s="4"/>
      <x:c r="G39" s="4"/>
      <x:c r="H39" s="4"/>
      <x:c r="I39" s="4"/>
      <x:c r="J39" s="4"/>
      <x:c r="K39" s="4"/>
      <x:c r="L39" s="4"/>
    </x:row>
    <x:row r="40" ht="42" customHeight="1">
      <x:c r="A40" s="4" t="str">
        <x:v>Commitment</x:v>
      </x:c>
      <x:c r="B40" s="4" t="n">
        <x:f>COUNT('R05 Data'!$AF$10:$AF$109)</x:f>
        <x:v>0</x:v>
      </x:c>
      <x:c r="C40" s="4" t="n">
        <x:f>COUNTA('R05 Data'!$A$10:$A$109)-B40</x:f>
        <x:v>0</x:v>
      </x:c>
      <x:c r="D40" s="160" t="str">
        <x:f>IF(NOT(ISNUMBER('01 Setup'!$D$15)),"",IF(OR(B40=0,'01 Setup'!$D$15&lt;1,MOD('01 Setup'!$D$15,1)&lt;&gt;0,B40&lt;'01 Setup'!$D$15,SUM('R05 Data'!$AJ$10:$AJ$109)&gt;0),"",SUM('R05 Data'!$AF$10:$AF$109)/B40))</x:f>
      </x:c>
      <x:c r="E40" s="4" t="str">
        <x:v>Requires all six items; no overall score.</x:v>
      </x:c>
      <x:c r="F40" s="4"/>
      <x:c r="G40" s="4"/>
      <x:c r="H40" s="4"/>
      <x:c r="I40" s="4"/>
      <x:c r="J40" s="4"/>
      <x:c r="K40" s="4"/>
      <x:c r="L40" s="4"/>
    </x:row>
    <x:row r="41" ht="42" customHeight="1">
      <x:c r="A41" s="4" t="str">
        <x:v>Capability</x:v>
      </x:c>
      <x:c r="B41" s="4" t="n">
        <x:f>COUNT('R05 Data'!$AG$10:$AG$109)</x:f>
        <x:v>0</x:v>
      </x:c>
      <x:c r="C41" s="4" t="n">
        <x:f>COUNTA('R05 Data'!$A$10:$A$109)-B41</x:f>
        <x:v>0</x:v>
      </x:c>
      <x:c r="D41" s="160" t="str">
        <x:f>IF(NOT(ISNUMBER('01 Setup'!$D$15)),"",IF(OR(B41=0,'01 Setup'!$D$15&lt;1,MOD('01 Setup'!$D$15,1)&lt;&gt;0,B41&lt;'01 Setup'!$D$15,SUM('R05 Data'!$AJ$10:$AJ$109)&gt;0),"",SUM('R05 Data'!$AG$10:$AG$109)/B41))</x:f>
      </x:c>
      <x:c r="E41" s="4" t="str">
        <x:v>Requires all six items; no overall score.</x:v>
      </x:c>
      <x:c r="F41" s="4"/>
      <x:c r="G41" s="4"/>
      <x:c r="H41" s="4"/>
      <x:c r="I41" s="4"/>
      <x:c r="J41" s="4"/>
      <x:c r="K41" s="4"/>
      <x:c r="L41" s="4"/>
    </x:row>
    <x:row r="42" ht="42" customHeight="1">
      <x:c r="A42" s="4" t="str">
        <x:v>Capacity</x:v>
      </x:c>
      <x:c r="B42" s="4" t="n">
        <x:f>COUNT('R05 Data'!$AH$10:$AH$109)</x:f>
        <x:v>0</x:v>
      </x:c>
      <x:c r="C42" s="4" t="n">
        <x:f>COUNTA('R05 Data'!$A$10:$A$109)-B42</x:f>
        <x:v>0</x:v>
      </x:c>
      <x:c r="D42" s="160" t="str">
        <x:f>IF(NOT(ISNUMBER('01 Setup'!$D$15)),"",IF(OR(B42=0,'01 Setup'!$D$15&lt;1,MOD('01 Setup'!$D$15,1)&lt;&gt;0,B42&lt;'01 Setup'!$D$15,SUM('R05 Data'!$AJ$10:$AJ$109)&gt;0),"",SUM('R05 Data'!$AH$10:$AH$109)/B42))</x:f>
      </x:c>
      <x:c r="E42" s="4" t="str">
        <x:v>Requires all six items; no overall score.</x:v>
      </x:c>
      <x:c r="F42" s="4"/>
      <x:c r="G42" s="4"/>
      <x:c r="H42" s="4"/>
      <x:c r="I42" s="4"/>
      <x:c r="J42" s="4"/>
      <x:c r="K42" s="4"/>
      <x:c r="L42" s="4"/>
    </x:row>
    <x:row r="43" ht="22" customHeight="1">
      <x:c r="A43" s="4"/>
      <x:c r="B43" s="4"/>
      <x:c r="C43" s="4"/>
      <x:c r="D43" s="4"/>
      <x:c r="E43" s="4"/>
      <x:c r="F43" s="4"/>
      <x:c r="G43" s="4"/>
      <x:c r="H43" s="4"/>
      <x:c r="I43" s="4"/>
      <x:c r="J43" s="4"/>
      <x:c r="K43" s="4"/>
      <x:c r="L43" s="4"/>
    </x:row>
    <x:row r="44" ht="22" customHeight="1">
      <x:c r="A44" s="4"/>
      <x:c r="B44" s="4"/>
      <x:c r="C44" s="4"/>
      <x:c r="D44" s="4"/>
      <x:c r="E44" s="4"/>
      <x:c r="F44" s="4"/>
      <x:c r="G44" s="4"/>
      <x:c r="H44" s="4"/>
      <x:c r="I44" s="4"/>
      <x:c r="J44" s="4"/>
      <x:c r="K44" s="4"/>
      <x:c r="L44" s="4"/>
    </x:row>
    <x:row r="45" ht="22" customHeight="1">
      <x:c r="A45" s="4"/>
      <x:c r="B45" s="4"/>
      <x:c r="C45" s="4"/>
      <x:c r="D45" s="4"/>
      <x:c r="E45" s="4"/>
      <x:c r="F45" s="4"/>
      <x:c r="G45" s="4"/>
      <x:c r="H45" s="4"/>
      <x:c r="I45" s="4"/>
      <x:c r="J45" s="4"/>
      <x:c r="K45" s="4"/>
      <x:c r="L45" s="4"/>
    </x:row>
    <x:row r="46" ht="22" customHeight="1">
      <x:c r="A46" s="4"/>
      <x:c r="B46" s="4"/>
      <x:c r="C46" s="4"/>
      <x:c r="D46" s="4"/>
      <x:c r="E46" s="4"/>
      <x:c r="F46" s="4"/>
      <x:c r="G46" s="4"/>
      <x:c r="H46" s="4"/>
      <x:c r="I46" s="4"/>
      <x:c r="J46" s="4"/>
      <x:c r="K46" s="4"/>
      <x:c r="L46" s="4"/>
    </x:row>
    <x:row r="47" ht="32" customHeight="1">
      <x:c r="A47" s="99" t="str">
        <x:v>Domain</x:v>
      </x:c>
      <x:c r="B47" s="99" t="str">
        <x:v>Complete-case mean</x:v>
      </x:c>
      <x:c r="C47" s="4"/>
      <x:c r="D47" s="4"/>
      <x:c r="E47" s="4"/>
      <x:c r="F47" s="4"/>
      <x:c r="G47" s="4"/>
      <x:c r="H47" s="4"/>
      <x:c r="I47" s="4"/>
      <x:c r="J47" s="4"/>
      <x:c r="K47" s="4"/>
      <x:c r="L47" s="4"/>
    </x:row>
    <x:row r="48" ht="22" customHeight="1">
      <x:c r="A48" s="4" t="str">
        <x:v>Clarity</x:v>
      </x:c>
      <x:c r="B48" s="4" t="str">
        <x:f>IF(D39="","",D39)</x:f>
      </x:c>
      <x:c r="C48" s="4"/>
      <x:c r="D48" s="4"/>
      <x:c r="E48" s="4"/>
      <x:c r="F48" s="4"/>
      <x:c r="G48" s="4"/>
      <x:c r="H48" s="4"/>
      <x:c r="I48" s="4"/>
      <x:c r="J48" s="4"/>
      <x:c r="K48" s="4"/>
      <x:c r="L48" s="4"/>
    </x:row>
    <x:row r="49" ht="22" customHeight="1">
      <x:c r="A49" s="4" t="str">
        <x:v>Commitment</x:v>
      </x:c>
      <x:c r="B49" s="4" t="str">
        <x:f>IF(D40="","",D40)</x:f>
      </x:c>
      <x:c r="C49" s="4"/>
      <x:c r="D49" s="4"/>
      <x:c r="E49" s="4"/>
      <x:c r="F49" s="4"/>
      <x:c r="G49" s="4"/>
      <x:c r="H49" s="4"/>
      <x:c r="I49" s="4"/>
      <x:c r="J49" s="4"/>
      <x:c r="K49" s="4"/>
      <x:c r="L49" s="4"/>
    </x:row>
    <x:row r="50" ht="22" customHeight="1">
      <x:c r="A50" s="4" t="str">
        <x:v>Capability</x:v>
      </x:c>
      <x:c r="B50" s="4" t="str">
        <x:f>IF(D41="","",D41)</x:f>
      </x:c>
      <x:c r="C50" s="4"/>
      <x:c r="D50" s="4"/>
      <x:c r="E50" s="4"/>
      <x:c r="F50" s="4"/>
      <x:c r="G50" s="4"/>
      <x:c r="H50" s="4"/>
      <x:c r="I50" s="4"/>
      <x:c r="J50" s="4"/>
      <x:c r="K50" s="4"/>
      <x:c r="L50" s="4"/>
    </x:row>
    <x:row r="51" ht="22" customHeight="1">
      <x:c r="A51" s="4" t="str">
        <x:v>Capacity</x:v>
      </x:c>
      <x:c r="B51" s="4" t="str">
        <x:f>IF(D42="","",D42)</x:f>
      </x:c>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 ref="A7:T8"/>
  </x:mergeCells>
  <x:pageMargins left="0.7" right="0.7" top="0.75" bottom="0.75" header="0.3" footer="0.3"/>
  <x:drawing xmlns:r="http://schemas.openxmlformats.org/officeDocument/2006/relationships" r:id="Rf15c729f1f854ef7"/>
</x:worksheet>
</file>

<file path=xl/worksheets/sheet159.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34" hidden="0" customWidth="1"/>
    <x:col min="2" max="2" width="12" hidden="0" customWidth="1"/>
    <x:col min="3" max="3" width="70" hidden="0" customWidth="1"/>
    <x:col min="4" max="4" width="12" hidden="0" customWidth="1"/>
    <x:col min="5" max="5" width="12" hidden="0" customWidth="1"/>
    <x:col min="6" max="6" width="12" hidden="0" customWidth="1"/>
    <x:col min="7" max="7" width="12" hidden="0" customWidth="1"/>
    <x:col min="8" max="8" width="12" hidden="0" customWidth="1"/>
    <x:col min="9" max="9" width="62" hidden="0" customWidth="1"/>
    <x:col min="10" max="10" width="12" hidden="0" customWidth="1"/>
    <x:col min="11" max="11" width="12" hidden="0" customWidth="1"/>
    <x:col min="12" max="12" width="12" hidden="0" customWidth="1"/>
  </x:cols>
  <x:sheetData>
    <x:row r="1" ht="22" customHeight="1">
      <x:c r="A1" s="12" t="str">
        <x:v>HR DELIVERY  |  EXAMPLE | Project NEXUS metrics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WHOLLY FICTIONAL / these values do not feed the live dashboard. Different cohorts; no controlled causal inference.</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EXAMPLE</x:v>
      </x:c>
      <x:c r="K5" s="24"/>
      <x:c r="L5" s="24"/>
    </x:row>
    <x:row r="6" ht="22" customHeight="1">
      <x:c r="A6" s="4"/>
      <x:c r="B6" s="4"/>
      <x:c r="C6" s="4"/>
      <x:c r="D6" s="4"/>
      <x:c r="E6" s="4"/>
      <x:c r="F6" s="4"/>
      <x:c r="G6" s="4"/>
      <x:c r="H6" s="4"/>
      <x:c r="I6" s="4"/>
      <x:c r="J6" s="4"/>
      <x:c r="K6" s="4"/>
      <x:c r="L6" s="4"/>
    </x:row>
    <x:row r="7" ht="22" customHeight="1">
      <x:c r="A7" s="4"/>
      <x:c r="B7" s="4"/>
      <x:c r="C7" s="4"/>
      <x:c r="D7" s="4"/>
      <x:c r="E7" s="4"/>
      <x:c r="F7" s="4"/>
      <x:c r="G7" s="4"/>
      <x:c r="H7" s="4"/>
      <x:c r="I7" s="4"/>
      <x:c r="J7" s="4"/>
      <x:c r="K7" s="4"/>
      <x:c r="L7" s="4"/>
    </x:row>
    <x:row r="8" ht="32" customHeight="1">
      <x:c r="A8" s="99" t="str">
        <x:v>Cohort</x:v>
      </x:c>
      <x:c r="B8" s="99" t="str">
        <x:v>Eligible cases</x:v>
      </x:c>
      <x:c r="C8" s="99" t="str">
        <x:v>Timely cases</x:v>
      </x:c>
      <x:c r="D8" s="99" t="str">
        <x:v>Quality-pass</x:v>
      </x:c>
      <x:c r="E8" s="99" t="str">
        <x:v>Repeat contacts</x:v>
      </x:c>
      <x:c r="F8" s="99" t="str">
        <x:v>Timely %</x:v>
      </x:c>
      <x:c r="G8" s="99" t="str">
        <x:v>Quality %</x:v>
      </x:c>
      <x:c r="H8" s="99" t="str">
        <x:v>Repeat %</x:v>
      </x:c>
      <x:c r="I8" s="99" t="str">
        <x:v>Interpretation</x:v>
      </x:c>
      <x:c r="J8" s="4"/>
      <x:c r="K8" s="4"/>
      <x:c r="L8" s="4"/>
    </x:row>
    <x:row r="9" ht="48" customHeight="1">
      <x:c r="A9" s="4" t="str">
        <x:v>Baseline / 12 weeks</x:v>
      </x:c>
      <x:c r="B9" s="4" t="n">
        <x:v>2400</x:v>
      </x:c>
      <x:c r="C9" s="4" t="n">
        <x:v>1488</x:v>
      </x:c>
      <x:c r="D9" s="4"/>
      <x:c r="E9" s="4" t="n">
        <x:v>672</x:v>
      </x:c>
      <x:c r="F9" s="166" t="n">
        <x:f>C9/B9</x:f>
        <x:v>0.62</x:v>
      </x:c>
      <x:c r="G9" s="166" t="str">
        <x:f>IF(D9="","",D9/B9)</x:f>
      </x:c>
      <x:c r="H9" s="166" t="n">
        <x:f>E9/B9</x:f>
        <x:v>0.28</x:v>
      </x:c>
      <x:c r="I9" s="4" t="str">
        <x:v>No baseline quality count supplied; do not invent it.</x:v>
      </x:c>
      <x:c r="J9" s="4"/>
      <x:c r="K9" s="4"/>
      <x:c r="L9" s="4"/>
    </x:row>
    <x:row r="10" ht="48" customHeight="1">
      <x:c r="A10" s="4" t="str">
        <x:v>First pilot</x:v>
      </x:c>
      <x:c r="B10" s="4" t="n">
        <x:v>180</x:v>
      </x:c>
      <x:c r="C10" s="4" t="n">
        <x:v>144</x:v>
      </x:c>
      <x:c r="D10" s="4" t="n">
        <x:v>169</x:v>
      </x:c>
      <x:c r="E10" s="4" t="n">
        <x:v>36</x:v>
      </x:c>
      <x:c r="F10" s="166" t="n">
        <x:f>C10/B10</x:f>
        <x:v>0.8</x:v>
      </x:c>
      <x:c r="G10" s="166" t="n">
        <x:f>IF(D10="","",D10/B10)</x:f>
        <x:v>0.9388888888888889</x:v>
      </x:c>
      <x:c r="H10" s="166" t="n">
        <x:f>E10/B10</x:f>
        <x:v>0.2</x:v>
      </x:c>
      <x:c r="I10" s="4" t="str">
        <x:v>Local 85% timely and 95% quality criteria are both missed.</x:v>
      </x:c>
      <x:c r="J10" s="4"/>
      <x:c r="K10" s="4"/>
      <x:c r="L10" s="4"/>
    </x:row>
    <x:row r="11" ht="48" customHeight="1">
      <x:c r="A11" s="4" t="str">
        <x:v>Later cohort</x:v>
      </x:c>
      <x:c r="B11" s="4" t="n">
        <x:v>720</x:v>
      </x:c>
      <x:c r="C11" s="4" t="n">
        <x:v>655</x:v>
      </x:c>
      <x:c r="D11" s="4" t="n">
        <x:v>698</x:v>
      </x:c>
      <x:c r="E11" s="4" t="n">
        <x:v>86</x:v>
      </x:c>
      <x:c r="F11" s="166" t="n">
        <x:f>C11/B11</x:f>
        <x:v>0.9097222222222222</x:v>
      </x:c>
      <x:c r="G11" s="166" t="n">
        <x:f>IF(D11="","",D11/B11)</x:f>
        <x:v>0.9694444444444444</x:v>
      </x:c>
      <x:c r="H11" s="166" t="n">
        <x:f>E11/B11</x:f>
        <x:v>0.11944444444444445</x:v>
      </x:c>
      <x:c r="I11" s="4" t="str">
        <x:v>Descriptive later observation; check case mix, staffing and demand.</x:v>
      </x:c>
      <x:c r="J11" s="4"/>
      <x:c r="K11" s="4"/>
      <x:c r="L11" s="4"/>
    </x:row>
    <x:row r="12" ht="22" customHeight="1">
      <x:c r="A12" s="4"/>
      <x:c r="B12" s="4"/>
      <x:c r="C12" s="4"/>
      <x:c r="D12" s="4"/>
      <x:c r="E12" s="4"/>
      <x:c r="F12" s="4"/>
      <x:c r="G12" s="4"/>
      <x:c r="H12" s="4"/>
      <x:c r="I12" s="4"/>
      <x:c r="J12" s="4"/>
      <x:c r="K12" s="4"/>
      <x:c r="L12" s="4"/>
    </x:row>
    <x:row r="13" ht="22" customHeight="1">
      <x:c r="A13" s="4"/>
      <x:c r="B13" s="4"/>
      <x:c r="C13" s="4"/>
      <x:c r="D13" s="4"/>
      <x:c r="E13" s="4"/>
      <x:c r="F13" s="4"/>
      <x:c r="G13" s="4"/>
      <x:c r="H13" s="4"/>
      <x:c r="I13" s="4"/>
      <x:c r="J13" s="4"/>
      <x:c r="K13" s="4"/>
      <x:c r="L13" s="4"/>
    </x:row>
    <x:row r="14" ht="22" customHeight="1">
      <x:c r="A14" s="4"/>
      <x:c r="B14" s="4"/>
      <x:c r="C14" s="4"/>
      <x:c r="D14" s="4"/>
      <x:c r="E14" s="4"/>
      <x:c r="F14" s="4"/>
      <x:c r="G14" s="4"/>
      <x:c r="H14" s="4"/>
      <x:c r="I14" s="4"/>
      <x:c r="J14" s="4"/>
      <x:c r="K14" s="4"/>
      <x:c r="L14" s="4"/>
    </x:row>
    <x:row r="15" ht="22" customHeight="1">
      <x:c r="A15" s="4"/>
      <x:c r="B15" s="4"/>
      <x:c r="C15" s="4"/>
      <x:c r="D15" s="4"/>
      <x:c r="E15" s="4"/>
      <x:c r="F15" s="4"/>
      <x:c r="G15" s="4"/>
      <x:c r="H15" s="4"/>
      <x:c r="I15" s="4"/>
      <x:c r="J15" s="4"/>
      <x:c r="K15" s="4"/>
      <x:c r="L15" s="4"/>
    </x:row>
    <x:row r="16" ht="32" customHeight="1">
      <x:c r="A16" s="99" t="str">
        <x:v>Capacity input / output</x:v>
      </x:c>
      <x:c r="B16" s="99" t="str">
        <x:v>Value</x:v>
      </x:c>
      <x:c r="C16" s="99" t="str">
        <x:v>Meaning</x:v>
      </x:c>
      <x:c r="D16" s="4"/>
      <x:c r="E16" s="4"/>
      <x:c r="F16" s="4"/>
      <x:c r="G16" s="4"/>
      <x:c r="H16" s="4"/>
      <x:c r="I16" s="4"/>
      <x:c r="J16" s="4"/>
      <x:c r="K16" s="4"/>
      <x:c r="L16" s="4"/>
    </x:row>
    <x:row r="17" ht="22" customHeight="1">
      <x:c r="A17" s="4" t="str">
        <x:v>People</x:v>
      </x:c>
      <x:c r="B17" s="4" t="n">
        <x:v>4</x:v>
      </x:c>
      <x:c r="C17" s="4" t="str">
        <x:v>Four competent advisers.</x:v>
      </x:c>
      <x:c r="D17" s="4"/>
      <x:c r="E17" s="4"/>
      <x:c r="F17" s="4"/>
      <x:c r="G17" s="4"/>
      <x:c r="H17" s="4"/>
      <x:c r="I17" s="4"/>
      <x:c r="J17" s="4"/>
      <x:c r="K17" s="4"/>
      <x:c r="L17" s="4"/>
    </x:row>
    <x:row r="18" ht="22" customHeight="1">
      <x:c r="A18" s="4" t="str">
        <x:v>Hours each</x:v>
      </x:c>
      <x:c r="B18" s="4" t="n">
        <x:v>70</x:v>
      </x:c>
      <x:c r="C18" s="4" t="str">
        <x:v>Same two-week period.</x:v>
      </x:c>
      <x:c r="D18" s="4"/>
      <x:c r="E18" s="4"/>
      <x:c r="F18" s="4"/>
      <x:c r="G18" s="4"/>
      <x:c r="H18" s="4"/>
      <x:c r="I18" s="4"/>
      <x:c r="J18" s="4"/>
      <x:c r="K18" s="4"/>
      <x:c r="L18" s="4"/>
    </x:row>
    <x:row r="19" ht="22" customHeight="1">
      <x:c r="A19" s="4" t="str">
        <x:v>Ordinary work / absence</x:v>
      </x:c>
      <x:c r="B19" s="4" t="n">
        <x:v>240</x:v>
      </x:c>
      <x:c r="C19" s="4" t="str">
        <x:v>Total hours already committed.</x:v>
      </x:c>
      <x:c r="D19" s="4"/>
      <x:c r="E19" s="4"/>
      <x:c r="F19" s="4"/>
      <x:c r="G19" s="4"/>
      <x:c r="H19" s="4"/>
      <x:c r="I19" s="4"/>
      <x:c r="J19" s="4"/>
      <x:c r="K19" s="4"/>
      <x:c r="L19" s="4"/>
    </x:row>
    <x:row r="20" ht="22" customHeight="1">
      <x:c r="A20" s="4" t="str">
        <x:v>Preparation required</x:v>
      </x:c>
      <x:c r="B20" s="4" t="n">
        <x:v>52</x:v>
      </x:c>
      <x:c r="C20" s="4" t="str">
        <x:v>24 practice + 16 trials + 12 briefing/preparation.</x:v>
      </x:c>
      <x:c r="D20" s="4"/>
      <x:c r="E20" s="4"/>
      <x:c r="F20" s="4"/>
      <x:c r="G20" s="4"/>
      <x:c r="H20" s="4"/>
      <x:c r="I20" s="4"/>
      <x:c r="J20" s="4"/>
      <x:c r="K20" s="4"/>
      <x:c r="L20" s="4"/>
    </x:row>
    <x:row r="21" ht="22" customHeight="1">
      <x:c r="A21" s="4" t="str">
        <x:v>Gross capacity</x:v>
      </x:c>
      <x:c r="B21" s="4" t="n">
        <x:f>B17*B18</x:f>
        <x:v>280</x:v>
      </x:c>
      <x:c r="C21" s="4" t="str">
        <x:v>People x hours each.</x:v>
      </x:c>
      <x:c r="D21" s="4"/>
      <x:c r="E21" s="4"/>
      <x:c r="F21" s="4"/>
      <x:c r="G21" s="4"/>
      <x:c r="H21" s="4"/>
      <x:c r="I21" s="4"/>
      <x:c r="J21" s="4"/>
      <x:c r="K21" s="4"/>
      <x:c r="L21" s="4"/>
    </x:row>
    <x:row r="22" ht="22" customHeight="1">
      <x:c r="A22" s="4" t="str">
        <x:v>Usable capacity</x:v>
      </x:c>
      <x:c r="B22" s="4" t="n">
        <x:f>B21-B19</x:f>
        <x:v>40</x:v>
      </x:c>
      <x:c r="C22" s="4" t="str">
        <x:v>Gross less committed.</x:v>
      </x:c>
      <x:c r="D22" s="4"/>
      <x:c r="E22" s="4"/>
      <x:c r="F22" s="4"/>
      <x:c r="G22" s="4"/>
      <x:c r="H22" s="4"/>
      <x:c r="I22" s="4"/>
      <x:c r="J22" s="4"/>
      <x:c r="K22" s="4"/>
      <x:c r="L22" s="4"/>
    </x:row>
    <x:row r="23" ht="22" customHeight="1">
      <x:c r="A23" s="4" t="str">
        <x:v>Gap / surplus</x:v>
      </x:c>
      <x:c r="B23" s="4" t="n">
        <x:f>B22-B20</x:f>
        <x:v>-12</x:v>
      </x:c>
      <x:c r="C23" s="4" t="str">
        <x:v>Negative means additional cover or a changed plan is needed.</x:v>
      </x:c>
      <x:c r="D23" s="4"/>
      <x:c r="E23" s="4"/>
      <x:c r="F23" s="4"/>
      <x:c r="G23" s="4"/>
      <x:c r="H23" s="4"/>
      <x:c r="I23" s="4"/>
      <x:c r="J23" s="4"/>
      <x:c r="K23" s="4"/>
      <x:c r="L23" s="4"/>
    </x:row>
    <x:row r="24" ht="22" customHeight="1">
      <x:c r="A24" s="4" t="str">
        <x:v>Utilisation</x:v>
      </x:c>
      <x:c r="B24" s="166" t="n">
        <x:f>B20/B22</x:f>
        <x:v>1.3</x:v>
      </x:c>
      <x:c r="C24" s="4" t="str">
        <x:v>Preparation divided by usable hours.</x:v>
      </x:c>
      <x:c r="D24" s="4"/>
      <x:c r="E24" s="4"/>
      <x:c r="F24" s="4"/>
      <x:c r="G24" s="4"/>
      <x:c r="H24" s="4"/>
      <x:c r="I24" s="4"/>
      <x:c r="J24" s="4"/>
      <x:c r="K24" s="4"/>
      <x:c r="L24" s="4"/>
    </x:row>
    <x:row r="25" ht="22" customHeight="1">
      <x:c r="A25" s="4" t="str">
        <x:v>Decision</x:v>
      </x:c>
      <x:c r="B25" s="4" t="str">
        <x:f>IF(B23&lt;0,"Resolve capacity gap","Review assumptions")</x:f>
        <x:v>Resolve capacity gap</x:v>
      </x:c>
      <x:c r="C25" s="4" t="str">
        <x:v>No overtime assumption is silently added.</x:v>
      </x:c>
      <x:c r="D25" s="4"/>
      <x:c r="E25" s="4"/>
      <x:c r="F25" s="4"/>
      <x:c r="G25" s="4"/>
      <x:c r="H25" s="4"/>
      <x:c r="I25" s="4"/>
      <x:c r="J25" s="4"/>
      <x:c r="K25" s="4"/>
      <x:c r="L25" s="4"/>
    </x:row>
    <x:row r="26" ht="22" customHeight="1">
      <x:c r="A26" s="4"/>
      <x:c r="B26" s="4"/>
      <x:c r="C26" s="4"/>
      <x:c r="D26" s="4"/>
      <x:c r="E26" s="4"/>
      <x:c r="F26" s="4"/>
      <x:c r="G26" s="4"/>
      <x:c r="H26" s="4"/>
      <x:c r="I26" s="4"/>
      <x:c r="J26" s="4"/>
      <x:c r="K26" s="4"/>
      <x:c r="L26" s="4"/>
    </x:row>
    <x:row r="27" ht="22" customHeight="1">
      <x:c r="A27" s="4"/>
      <x:c r="B27" s="4"/>
      <x:c r="C27" s="4"/>
      <x:c r="D27" s="4"/>
      <x:c r="E27" s="4"/>
      <x:c r="F27" s="4"/>
      <x:c r="G27" s="4"/>
      <x:c r="H27" s="4"/>
      <x:c r="I27" s="4"/>
      <x:c r="J27" s="4"/>
      <x:c r="K27" s="4"/>
      <x:c r="L27" s="4"/>
    </x:row>
    <x:row r="28" ht="22" customHeight="1">
      <x:c r="A28" s="4"/>
      <x:c r="B28" s="4"/>
      <x:c r="C28" s="4"/>
      <x:c r="D28" s="4"/>
      <x:c r="E28" s="4"/>
      <x:c r="F28" s="4"/>
      <x:c r="G28" s="4"/>
      <x:c r="H28" s="4"/>
      <x:c r="I28" s="4"/>
      <x:c r="J28" s="4"/>
      <x:c r="K28" s="4"/>
      <x:c r="L28" s="4"/>
    </x:row>
    <x:row r="29" ht="22" customHeight="1">
      <x:c r="A29" s="4"/>
      <x:c r="B29" s="4"/>
      <x:c r="C29" s="4"/>
      <x:c r="D29" s="4"/>
      <x:c r="E29" s="4"/>
      <x:c r="F29" s="4"/>
      <x:c r="G29" s="4"/>
      <x:c r="H29" s="4"/>
      <x:c r="I29" s="4"/>
      <x:c r="J29" s="4"/>
      <x:c r="K29" s="4"/>
      <x:c r="L29" s="4"/>
    </x:row>
    <x:row r="30" ht="32" customHeight="1">
      <x:c r="A30" s="99" t="str">
        <x:v>Capacity-value input / output</x:v>
      </x:c>
      <x:c r="B30" s="99" t="str">
        <x:v>Value</x:v>
      </x:c>
      <x:c r="C30" s="99" t="str">
        <x:v>Meaning</x:v>
      </x:c>
      <x:c r="D30" s="4"/>
      <x:c r="E30" s="99" t="str">
        <x:v>Planning measure</x:v>
      </x:c>
      <x:c r="F30" s="99" t="str">
        <x:v>Hours</x:v>
      </x:c>
      <x:c r="G30" s="4"/>
      <x:c r="H30" s="4"/>
      <x:c r="I30" s="4"/>
      <x:c r="J30" s="4"/>
      <x:c r="K30" s="4"/>
      <x:c r="L30" s="4"/>
    </x:row>
    <x:row r="31" ht="22" customHeight="1">
      <x:c r="A31" s="4" t="str">
        <x:v>Cases / week</x:v>
      </x:c>
      <x:c r="B31" s="4" t="n">
        <x:v>200</x:v>
      </x:c>
      <x:c r="C31" s="4" t="str">
        <x:v>Fictional planning assumption.</x:v>
      </x:c>
      <x:c r="D31" s="4"/>
      <x:c r="E31" s="4" t="str">
        <x:v>Usable</x:v>
      </x:c>
      <x:c r="F31" s="4" t="n">
        <x:v>40</x:v>
      </x:c>
      <x:c r="G31" s="4"/>
      <x:c r="H31" s="4"/>
      <x:c r="I31" s="4"/>
      <x:c r="J31" s="4"/>
      <x:c r="K31" s="4"/>
      <x:c r="L31" s="4"/>
    </x:row>
    <x:row r="32" ht="22" customHeight="1">
      <x:c r="A32" s="4" t="str">
        <x:v>Weeks / year</x:v>
      </x:c>
      <x:c r="B32" s="4" t="n">
        <x:v>48</x:v>
      </x:c>
      <x:c r="C32" s="4" t="str">
        <x:v>Fictional planning assumption.</x:v>
      </x:c>
      <x:c r="D32" s="4"/>
      <x:c r="E32" s="4" t="str">
        <x:v>Required</x:v>
      </x:c>
      <x:c r="F32" s="4" t="n">
        <x:v>52</x:v>
      </x:c>
      <x:c r="G32" s="4"/>
      <x:c r="H32" s="4"/>
      <x:c r="I32" s="4"/>
      <x:c r="J32" s="4"/>
      <x:c r="K32" s="4"/>
      <x:c r="L32" s="4"/>
    </x:row>
    <x:row r="33" ht="22" customHeight="1">
      <x:c r="A33" s="4" t="str">
        <x:v>Minutes saved / case</x:v>
      </x:c>
      <x:c r="B33" s="4" t="n">
        <x:v>8</x:v>
      </x:c>
      <x:c r="C33" s="4" t="str">
        <x:v>Measured or evidenced locally before use.</x:v>
      </x:c>
      <x:c r="D33" s="4"/>
      <x:c r="E33" s="4"/>
      <x:c r="F33" s="4"/>
      <x:c r="G33" s="4"/>
      <x:c r="H33" s="4"/>
      <x:c r="I33" s="4"/>
      <x:c r="J33" s="4"/>
      <x:c r="K33" s="4"/>
      <x:c r="L33" s="4"/>
    </x:row>
    <x:row r="34" ht="22" customHeight="1">
      <x:c r="A34" s="4" t="str">
        <x:v>Value / hour</x:v>
      </x:c>
      <x:c r="B34" s="4" t="n">
        <x:v>120</x:v>
      </x:c>
      <x:c r="C34" s="4" t="str">
        <x:v>Currency units, not an hourly cash saving.</x:v>
      </x:c>
      <x:c r="D34" s="4"/>
      <x:c r="E34" s="4"/>
      <x:c r="F34" s="4"/>
      <x:c r="G34" s="4"/>
      <x:c r="H34" s="4"/>
      <x:c r="I34" s="4"/>
      <x:c r="J34" s="4"/>
      <x:c r="K34" s="4"/>
      <x:c r="L34" s="4"/>
    </x:row>
    <x:row r="35" ht="22" customHeight="1">
      <x:c r="A35" s="4" t="str">
        <x:v>Annual cases</x:v>
      </x:c>
      <x:c r="B35" s="168" t="n">
        <x:f>B31*B32</x:f>
        <x:v>9600</x:v>
      </x:c>
      <x:c r="C35" s="4" t="str">
        <x:v>Volume basis.</x:v>
      </x:c>
      <x:c r="D35" s="4"/>
      <x:c r="E35" s="4"/>
      <x:c r="F35" s="4"/>
      <x:c r="G35" s="4"/>
      <x:c r="H35" s="4"/>
      <x:c r="I35" s="4"/>
      <x:c r="J35" s="4"/>
      <x:c r="K35" s="4"/>
      <x:c r="L35" s="4"/>
    </x:row>
    <x:row r="36" ht="22" customHeight="1">
      <x:c r="A36" s="4" t="str">
        <x:v>Annual hours</x:v>
      </x:c>
      <x:c r="B36" s="168" t="n">
        <x:f>B35*B33/60</x:f>
        <x:v>1280</x:v>
      </x:c>
      <x:c r="C36" s="4" t="str">
        <x:v>Capacity equivalent.</x:v>
      </x:c>
      <x:c r="D36" s="4"/>
      <x:c r="E36" s="4"/>
      <x:c r="F36" s="4"/>
      <x:c r="G36" s="4"/>
      <x:c r="H36" s="4"/>
      <x:c r="I36" s="4"/>
      <x:c r="J36" s="4"/>
      <x:c r="K36" s="4"/>
      <x:c r="L36" s="4"/>
    </x:row>
    <x:row r="37" ht="22" customHeight="1">
      <x:c r="A37" s="4" t="str">
        <x:v>Annual value equivalent</x:v>
      </x:c>
      <x:c r="B37" s="168" t="n">
        <x:f>B36*B34</x:f>
        <x:v>153600</x:v>
      </x:c>
      <x:c r="C37" s="4" t="str">
        <x:v>Not automatically cash released.</x:v>
      </x:c>
      <x:c r="D37" s="4"/>
      <x:c r="E37" s="4"/>
      <x:c r="F37" s="4"/>
      <x:c r="G37" s="4"/>
      <x:c r="H37" s="4"/>
      <x:c r="I37" s="4"/>
      <x:c r="J37" s="4"/>
      <x:c r="K37" s="4"/>
      <x:c r="L37" s="4"/>
    </x:row>
    <x:row r="38" ht="22" customHeight="1">
      <x:c r="A38" s="4" t="str">
        <x:v>Cash saving claim</x:v>
      </x:c>
      <x:c r="B38" s="168" t="n">
        <x:v>0</x:v>
      </x:c>
      <x:c r="C38" s="4" t="str">
        <x:v>No verified cash release is established by these assumptions.</x:v>
      </x:c>
      <x:c r="D38" s="4"/>
      <x:c r="E38" s="4"/>
      <x:c r="F38" s="4"/>
      <x:c r="G38" s="4"/>
      <x:c r="H38" s="4"/>
      <x:c r="I38" s="4"/>
      <x:c r="J38" s="4"/>
      <x:c r="K38" s="4"/>
      <x:c r="L38" s="4"/>
    </x:row>
    <x:row r="39" ht="22" customHeight="1">
      <x:c r="A39" s="4"/>
      <x:c r="B39" s="4"/>
      <x:c r="C39" s="4"/>
      <x:c r="D39" s="4"/>
      <x:c r="E39" s="4"/>
      <x:c r="F39" s="4"/>
      <x:c r="G39" s="4"/>
      <x:c r="H39" s="4"/>
      <x:c r="I39" s="4"/>
      <x:c r="J39" s="4"/>
      <x:c r="K39" s="4"/>
      <x:c r="L39" s="4"/>
    </x:row>
    <x:row r="40" ht="22" customHeight="1">
      <x:c r="A40" s="4"/>
      <x:c r="B40" s="4"/>
      <x:c r="C40" s="4"/>
      <x:c r="D40" s="4"/>
      <x:c r="E40" s="4"/>
      <x:c r="F40" s="4"/>
      <x:c r="G40" s="4"/>
      <x:c r="H40" s="4"/>
      <x:c r="I40" s="4"/>
      <x:c r="J40" s="4"/>
      <x:c r="K40" s="4"/>
      <x:c r="L40" s="4"/>
    </x:row>
    <x:row r="41" ht="22" customHeight="1">
      <x:c r="A41" s="4"/>
      <x:c r="B41" s="4"/>
      <x:c r="C41" s="4"/>
      <x:c r="D41" s="4"/>
      <x:c r="E41" s="4"/>
      <x:c r="F41" s="4"/>
      <x:c r="G41" s="4"/>
      <x:c r="H41" s="4"/>
      <x:c r="I41" s="4"/>
      <x:c r="J41" s="4"/>
      <x:c r="K41" s="4"/>
      <x:c r="L41" s="4"/>
    </x:row>
    <x:row r="42" ht="22" customHeight="1">
      <x:c r="A42" s="4"/>
      <x:c r="B42" s="4"/>
      <x:c r="C42" s="4"/>
      <x:c r="D42" s="4"/>
      <x:c r="E42" s="4"/>
      <x:c r="F42" s="4"/>
      <x:c r="G42" s="4"/>
      <x:c r="H42" s="4"/>
      <x:c r="I42" s="4"/>
      <x:c r="J42" s="4"/>
      <x:c r="K42" s="4"/>
      <x:c r="L42" s="4"/>
    </x:row>
    <x:row r="43" ht="22" customHeight="1">
      <x:c r="A43" s="4"/>
      <x:c r="B43" s="4"/>
      <x:c r="C43" s="4"/>
      <x:c r="D43" s="4"/>
      <x:c r="E43" s="4"/>
      <x:c r="F43" s="4"/>
      <x:c r="G43" s="4"/>
      <x:c r="H43" s="4"/>
      <x:c r="I43" s="4"/>
      <x:c r="J43" s="4"/>
      <x:c r="K43" s="4"/>
      <x:c r="L43" s="4"/>
    </x:row>
    <x:row r="44" ht="32" customHeight="1">
      <x:c r="A44" s="99" t="str">
        <x:v>Fictional cohort</x:v>
      </x:c>
      <x:c r="B44" s="99" t="str">
        <x:v>Timely</x:v>
      </x:c>
      <x:c r="C44" s="99" t="str">
        <x:v>Quality pass</x:v>
      </x:c>
      <x:c r="D44" s="99" t="str">
        <x:v>Repeat contact</x:v>
      </x:c>
      <x:c r="E44" s="4"/>
      <x:c r="F44" s="4"/>
      <x:c r="G44" s="4"/>
      <x:c r="H44" s="4"/>
      <x:c r="I44" s="4"/>
      <x:c r="J44" s="4"/>
      <x:c r="K44" s="4"/>
      <x:c r="L44" s="4"/>
    </x:row>
    <x:row r="45" ht="22" customHeight="1">
      <x:c r="A45" s="4" t="str">
        <x:v>Baseline</x:v>
      </x:c>
      <x:c r="B45" s="166" t="n">
        <x:f>F9</x:f>
        <x:v>0.62</x:v>
      </x:c>
      <x:c r="C45" s="166" t="str">
        <x:f>IF(G9="","",G9)</x:f>
      </x:c>
      <x:c r="D45" s="166" t="n">
        <x:f>H9</x:f>
        <x:v>0.28</x:v>
      </x:c>
      <x:c r="E45" s="4"/>
      <x:c r="F45" s="4"/>
      <x:c r="G45" s="4"/>
      <x:c r="H45" s="4"/>
      <x:c r="I45" s="4"/>
      <x:c r="J45" s="4"/>
      <x:c r="K45" s="4"/>
      <x:c r="L45" s="4"/>
    </x:row>
    <x:row r="46" ht="22" customHeight="1">
      <x:c r="A46" s="4" t="str">
        <x:v>First pilot</x:v>
      </x:c>
      <x:c r="B46" s="166" t="n">
        <x:f>F10</x:f>
        <x:v>0.8</x:v>
      </x:c>
      <x:c r="C46" s="166" t="n">
        <x:f>IF(G10="","",G10)</x:f>
        <x:v>0.9388888888888889</x:v>
      </x:c>
      <x:c r="D46" s="166" t="n">
        <x:f>H10</x:f>
        <x:v>0.2</x:v>
      </x:c>
      <x:c r="E46" s="4"/>
      <x:c r="F46" s="4"/>
      <x:c r="G46" s="4"/>
      <x:c r="H46" s="4"/>
      <x:c r="I46" s="4"/>
      <x:c r="J46" s="4"/>
      <x:c r="K46" s="4"/>
      <x:c r="L46" s="4"/>
    </x:row>
    <x:row r="47" ht="22" customHeight="1">
      <x:c r="A47" s="4" t="str">
        <x:v>Later cohort</x:v>
      </x:c>
      <x:c r="B47" s="166" t="n">
        <x:f>F11</x:f>
        <x:v>0.9097222222222222</x:v>
      </x:c>
      <x:c r="C47" s="166" t="n">
        <x:f>IF(G11="","",G11)</x:f>
        <x:v>0.9694444444444444</x:v>
      </x:c>
      <x:c r="D47" s="166" t="n">
        <x:f>H11</x:f>
        <x:v>0.11944444444444445</x:v>
      </x:c>
      <x:c r="E47" s="4"/>
      <x:c r="F47" s="4"/>
      <x:c r="G47" s="4"/>
      <x:c r="H47" s="4"/>
      <x:c r="I47" s="4"/>
      <x:c r="J47" s="4"/>
      <x:c r="K47" s="4"/>
      <x:c r="L47" s="4"/>
    </x:row>
    <x:row r="48" ht="22" customHeight="1">
      <x:c r="A48" s="4"/>
      <x:c r="B48" s="4"/>
      <x:c r="C48" s="4"/>
      <x:c r="D48" s="4"/>
      <x:c r="E48" s="4"/>
      <x:c r="F48" s="4"/>
      <x:c r="G48" s="4"/>
      <x:c r="H48" s="4"/>
      <x:c r="I48" s="4"/>
      <x:c r="J48" s="4"/>
      <x:c r="K48" s="4"/>
      <x:c r="L48" s="4"/>
    </x:row>
    <x:row r="49" ht="22" customHeight="1">
      <x:c r="A49" s="4"/>
      <x:c r="B49" s="4"/>
      <x:c r="C49" s="4"/>
      <x:c r="D49" s="4"/>
      <x:c r="E49" s="4"/>
      <x:c r="F49" s="4"/>
      <x:c r="G49" s="4"/>
      <x:c r="H49" s="4"/>
      <x:c r="I49" s="4"/>
      <x:c r="J49" s="4"/>
      <x:c r="K49" s="4"/>
      <x:c r="L49" s="4"/>
    </x:row>
    <x:row r="50" ht="22" customHeight="1">
      <x:c r="A50" s="4"/>
      <x:c r="B50" s="4"/>
      <x:c r="C50" s="4"/>
      <x:c r="D50" s="4"/>
      <x:c r="E50" s="4"/>
      <x:c r="F50" s="4"/>
      <x:c r="G50" s="4"/>
      <x:c r="H50" s="4"/>
      <x:c r="I50" s="4"/>
      <x:c r="J50" s="4"/>
      <x:c r="K50" s="4"/>
      <x:c r="L50" s="4"/>
    </x:row>
    <x:row r="51" ht="22" customHeight="1">
      <x:c r="A51" s="4"/>
      <x:c r="B51" s="4"/>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s>
  <x:pageMargins left="0.7" right="0.7" top="0.75" bottom="0.75" header="0.3" footer="0.3"/>
  <x:drawing xmlns:r="http://schemas.openxmlformats.org/officeDocument/2006/relationships" r:id="R62a06b5aef634379"/>
</x:worksheet>
</file>

<file path=xl/worksheets/sheet160.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4" hidden="0" customWidth="1"/>
    <x:col min="2" max="2" width="48" hidden="0" customWidth="1"/>
    <x:col min="3" max="3" width="36" hidden="0" customWidth="1"/>
    <x:col min="4" max="4" width="100"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EXAMPLE | Completed working records</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WHOLLY FICTIONAL / all new K, M and R examples. H source examples remain in the retained presentation.</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EXAMPLE</x:v>
      </x:c>
      <x:c r="K5" s="24"/>
      <x:c r="L5" s="24"/>
    </x:row>
    <x:row r="6" ht="22" customHeight="1">
      <x:c r="A6" s="4"/>
      <x:c r="B6" s="4"/>
      <x:c r="C6" s="4"/>
      <x:c r="D6" s="4"/>
      <x:c r="E6" s="4"/>
      <x:c r="F6" s="4"/>
      <x:c r="G6" s="4"/>
      <x:c r="H6" s="4"/>
      <x:c r="I6" s="4"/>
      <x:c r="J6" s="4"/>
      <x:c r="K6" s="4"/>
      <x:c r="L6" s="4"/>
    </x:row>
    <x:row r="7" ht="32" customHeight="1">
      <x:c r="A7" s="99" t="str">
        <x:v>Tool code</x:v>
      </x:c>
      <x:c r="B7" s="99" t="str">
        <x:v>Tool title</x:v>
      </x:c>
      <x:c r="C7" s="99" t="str">
        <x:v>Working field</x:v>
      </x:c>
      <x:c r="D7" s="99" t="str">
        <x:v>Completed fictional example</x:v>
      </x:c>
      <x:c r="E7" s="4"/>
      <x:c r="F7" s="4"/>
      <x:c r="G7" s="4"/>
      <x:c r="H7" s="4"/>
      <x:c r="I7" s="4"/>
      <x:c r="J7" s="4"/>
      <x:c r="K7" s="4"/>
      <x:c r="L7" s="4"/>
    </x:row>
    <x:row r="8" ht="60" customHeight="1">
      <x:c r="A8" s="4" t="str">
        <x:v>K1.01</x:v>
      </x:c>
      <x:c r="B8" s="4" t="str">
        <x:v>Initial change brief</x:v>
      </x:c>
      <x:c r="C8" s="4" t="str">
        <x:v>Decision required</x:v>
      </x:c>
      <x:c r="D8" s="4" t="str">
        <x:v>The Chief Operating Officer will decide whether to pilot a shared HR request process after a four-week discovery period.</x:v>
      </x:c>
      <x:c r="E8" s="4"/>
      <x:c r="F8" s="4"/>
      <x:c r="G8" s="4"/>
      <x:c r="H8" s="4"/>
      <x:c r="I8" s="4"/>
      <x:c r="J8" s="4"/>
      <x:c r="K8" s="4"/>
      <x:c r="L8" s="4"/>
    </x:row>
    <x:row r="9" ht="60" customHeight="1">
      <x:c r="A9" s="4" t="str">
        <x:v>K1.01</x:v>
      </x:c>
      <x:c r="B9" s="4" t="str">
        <x:v>Initial change brief</x:v>
      </x:c>
      <x:c r="C9" s="4" t="str">
        <x:v>Presenting issue</x:v>
      </x:c>
      <x:c r="D9" s="4" t="str">
        <x:v>Employees repeat requests across email, telephone and personal contacts; responsibility for exceptions is unclear.</x:v>
      </x:c>
      <x:c r="E9" s="4"/>
      <x:c r="F9" s="4"/>
      <x:c r="G9" s="4"/>
      <x:c r="H9" s="4"/>
      <x:c r="I9" s="4"/>
      <x:c r="J9" s="4"/>
      <x:c r="K9" s="4"/>
      <x:c r="L9" s="4"/>
    </x:row>
    <x:row r="10" ht="60" customHeight="1">
      <x:c r="A10" s="4" t="str">
        <x:v>K1.01</x:v>
      </x:c>
      <x:c r="B10" s="4" t="str">
        <x:v>Initial change brief</x:v>
      </x:c>
      <x:c r="C10" s="4" t="str">
        <x:v>Proposed change</x:v>
      </x:c>
      <x:c r="D10" s="4" t="str">
        <x:v>One tracked intake route, visible decision limits and an assisted route for colleagues who cannot use the portal.</x:v>
      </x:c>
      <x:c r="E10" s="4"/>
      <x:c r="F10" s="4"/>
      <x:c r="G10" s="4"/>
      <x:c r="H10" s="4"/>
      <x:c r="I10" s="4"/>
      <x:c r="J10" s="4"/>
      <x:c r="K10" s="4"/>
      <x:c r="L10" s="4"/>
    </x:row>
    <x:row r="11" ht="60" customHeight="1">
      <x:c r="A11" s="4" t="str">
        <x:v>K1.01</x:v>
      </x:c>
      <x:c r="B11" s="4" t="str">
        <x:v>Initial change brief</x:v>
      </x:c>
      <x:c r="C11" s="4" t="str">
        <x:v>Affected work</x:v>
      </x:c>
      <x:c r="D11" s="4" t="str">
        <x:v>630 employees across three sites; HR service requests only. Payroll calculation and formal employee cases remain out of scope.</x:v>
      </x:c>
      <x:c r="E11" s="4"/>
      <x:c r="F11" s="4"/>
      <x:c r="G11" s="4"/>
      <x:c r="H11" s="4"/>
      <x:c r="I11" s="4"/>
      <x:c r="J11" s="4"/>
      <x:c r="K11" s="4"/>
      <x:c r="L11" s="4"/>
    </x:row>
    <x:row r="12" ht="60" customHeight="1">
      <x:c r="A12" s="4" t="str">
        <x:v>K1.01</x:v>
      </x:c>
      <x:c r="B12" s="4" t="str">
        <x:v>Initial change brief</x:v>
      </x:c>
      <x:c r="C12" s="4" t="str">
        <x:v>Evidence needed</x:v>
      </x:c>
      <x:c r="D12" s="4" t="str">
        <x:v>Twelve weeks of case data, six role interviews and observations of assisted requests.</x:v>
      </x:c>
      <x:c r="E12" s="4"/>
      <x:c r="F12" s="4"/>
      <x:c r="G12" s="4"/>
      <x:c r="H12" s="4"/>
      <x:c r="I12" s="4"/>
      <x:c r="J12" s="4"/>
      <x:c r="K12" s="4"/>
      <x:c r="L12" s="4"/>
    </x:row>
    <x:row r="13" ht="60" customHeight="1">
      <x:c r="A13" s="4" t="str">
        <x:v>K1.01</x:v>
      </x:c>
      <x:c r="B13" s="4" t="str">
        <x:v>Initial change brief</x:v>
      </x:c>
      <x:c r="C13" s="4" t="str">
        <x:v>Authority and support</x:v>
      </x:c>
      <x:c r="D13" s="4" t="str">
        <x:v>HR Director sponsors discovery; Operations provides shift cover and the data owner approves a de-identified extract.</x:v>
      </x:c>
      <x:c r="E13" s="4"/>
      <x:c r="F13" s="4"/>
      <x:c r="G13" s="4"/>
      <x:c r="H13" s="4"/>
      <x:c r="I13" s="4"/>
      <x:c r="J13" s="4"/>
      <x:c r="K13" s="4"/>
      <x:c r="L13" s="4"/>
    </x:row>
    <x:row r="14" ht="60" customHeight="1">
      <x:c r="A14" s="4" t="str">
        <x:v>K1.01</x:v>
      </x:c>
      <x:c r="B14" s="4" t="str">
        <x:v>Initial change brief</x:v>
      </x:c>
      <x:c r="C14" s="4" t="str">
        <x:v>Boundaries</x:v>
      </x:c>
      <x:c r="D14" s="4" t="str">
        <x:v>No job reductions, employment decisions or compulsory digital-only access are authorised by the brief.</x:v>
      </x:c>
      <x:c r="E14" s="4"/>
      <x:c r="F14" s="4"/>
      <x:c r="G14" s="4"/>
      <x:c r="H14" s="4"/>
      <x:c r="I14" s="4"/>
      <x:c r="J14" s="4"/>
      <x:c r="K14" s="4"/>
      <x:c r="L14" s="4"/>
    </x:row>
    <x:row r="15" ht="60" customHeight="1">
      <x:c r="A15" s="4" t="str">
        <x:v>K1.01</x:v>
      </x:c>
      <x:c r="B15" s="4" t="str">
        <x:v>Initial change brief</x:v>
      </x:c>
      <x:c r="C15" s="4" t="str">
        <x:v>Review agreement</x:v>
      </x:c>
      <x:c r="D15" s="4" t="str">
        <x:v>Sponsor and project lead review the evidence in week 4; decisions and unresolved questions are logged.</x:v>
      </x:c>
      <x:c r="E15" s="4"/>
      <x:c r="F15" s="4"/>
      <x:c r="G15" s="4"/>
      <x:c r="H15" s="4"/>
      <x:c r="I15" s="4"/>
      <x:c r="J15" s="4"/>
      <x:c r="K15" s="4"/>
      <x:c r="L15" s="4"/>
    </x:row>
    <x:row r="16" ht="60" customHeight="1">
      <x:c r="A16" s="4" t="str">
        <x:v>K1.02</x:v>
      </x:c>
      <x:c r="B16" s="4" t="str">
        <x:v>Case-for-change evidence ledger</x:v>
      </x:c>
      <x:c r="C16" s="4" t="str">
        <x:v>Claim ID</x:v>
      </x:c>
      <x:c r="D16" s="4" t="str">
        <x:v>EV01: the current service is not reliably meeting its three-working-day standard.</x:v>
      </x:c>
      <x:c r="E16" s="4"/>
      <x:c r="F16" s="4"/>
      <x:c r="G16" s="4"/>
      <x:c r="H16" s="4"/>
      <x:c r="I16" s="4"/>
      <x:c r="J16" s="4"/>
      <x:c r="K16" s="4"/>
      <x:c r="L16" s="4"/>
    </x:row>
    <x:row r="17" ht="60" customHeight="1">
      <x:c r="A17" s="4" t="str">
        <x:v>K1.02</x:v>
      </x:c>
      <x:c r="B17" s="4" t="str">
        <x:v>Case-for-change evidence ledger</x:v>
      </x:c>
      <x:c r="C17" s="4" t="str">
        <x:v>Source and period</x:v>
      </x:c>
      <x:c r="D17" s="4" t="str">
        <x:v>De-identified case extract held by the HR service owner; fictional baseline weeks -12 to -1.</x:v>
      </x:c>
      <x:c r="E17" s="4"/>
      <x:c r="F17" s="4"/>
      <x:c r="G17" s="4"/>
      <x:c r="H17" s="4"/>
      <x:c r="I17" s="4"/>
      <x:c r="J17" s="4"/>
      <x:c r="K17" s="4"/>
      <x:c r="L17" s="4"/>
    </x:row>
    <x:row r="18" ht="60" customHeight="1">
      <x:c r="A18" s="4" t="str">
        <x:v>K1.02</x:v>
      </x:c>
      <x:c r="B18" s="4" t="str">
        <x:v>Case-for-change evidence ledger</x:v>
      </x:c>
      <x:c r="C18" s="4" t="str">
        <x:v>Definition and population</x:v>
      </x:c>
      <x:c r="D18" s="4" t="str">
        <x:v>2,400 eligible HR requests; formal employee cases and payroll calculations excluded.</x:v>
      </x:c>
      <x:c r="E18" s="4"/>
      <x:c r="F18" s="4"/>
      <x:c r="G18" s="4"/>
      <x:c r="H18" s="4"/>
      <x:c r="I18" s="4"/>
      <x:c r="J18" s="4"/>
      <x:c r="K18" s="4"/>
      <x:c r="L18" s="4"/>
    </x:row>
    <x:row r="19" ht="60" customHeight="1">
      <x:c r="A19" s="4" t="str">
        <x:v>K1.02</x:v>
      </x:c>
      <x:c r="B19" s="4" t="str">
        <x:v>Case-for-change evidence ledger</x:v>
      </x:c>
      <x:c r="C19" s="4" t="str">
        <x:v>Finding</x:v>
      </x:c>
      <x:c r="D19" s="4" t="str">
        <x:v>1,488 of 2,400 requests closed within three working days: 62.0%.</x:v>
      </x:c>
      <x:c r="E19" s="4"/>
      <x:c r="F19" s="4"/>
      <x:c r="G19" s="4"/>
      <x:c r="H19" s="4"/>
      <x:c r="I19" s="4"/>
      <x:c r="J19" s="4"/>
      <x:c r="K19" s="4"/>
      <x:c r="L19" s="4"/>
    </x:row>
    <x:row r="20" ht="60" customHeight="1">
      <x:c r="A20" s="4" t="str">
        <x:v>K1.02</x:v>
      </x:c>
      <x:c r="B20" s="4" t="str">
        <x:v>Case-for-change evidence ledger</x:v>
      </x:c>
      <x:c r="C20" s="4" t="str">
        <x:v>Counter-evidence</x:v>
      </x:c>
      <x:c r="D20" s="4" t="str">
        <x:v>Specialist urgent cases perform better; delays cluster around unclear exception authority rather than all advisers.</x:v>
      </x:c>
      <x:c r="E20" s="4"/>
      <x:c r="F20" s="4"/>
      <x:c r="G20" s="4"/>
      <x:c r="H20" s="4"/>
      <x:c r="I20" s="4"/>
      <x:c r="J20" s="4"/>
      <x:c r="K20" s="4"/>
      <x:c r="L20" s="4"/>
    </x:row>
    <x:row r="21" ht="60" customHeight="1">
      <x:c r="A21" s="4" t="str">
        <x:v>K1.02</x:v>
      </x:c>
      <x:c r="B21" s="4" t="str">
        <x:v>Case-for-change evidence ledger</x:v>
      </x:c>
      <x:c r="C21" s="4" t="str">
        <x:v>Confidence and limitations</x:v>
      </x:c>
      <x:c r="D21" s="4" t="str">
        <x:v>The extract is complete for recorded cases, but informal unrecorded contacts may be missing.</x:v>
      </x:c>
      <x:c r="E21" s="4"/>
      <x:c r="F21" s="4"/>
      <x:c r="G21" s="4"/>
      <x:c r="H21" s="4"/>
      <x:c r="I21" s="4"/>
      <x:c r="J21" s="4"/>
      <x:c r="K21" s="4"/>
      <x:c r="L21" s="4"/>
    </x:row>
    <x:row r="22" ht="60" customHeight="1">
      <x:c r="A22" s="4" t="str">
        <x:v>K1.02</x:v>
      </x:c>
      <x:c r="B22" s="4" t="str">
        <x:v>Case-for-change evidence ledger</x:v>
      </x:c>
      <x:c r="C22" s="4" t="str">
        <x:v>Consequence</x:v>
      </x:c>
      <x:c r="D22" s="4" t="str">
        <x:v>Test clearer intake and exception ownership before buying additional automation.</x:v>
      </x:c>
      <x:c r="E22" s="4"/>
      <x:c r="F22" s="4"/>
      <x:c r="G22" s="4"/>
      <x:c r="H22" s="4"/>
      <x:c r="I22" s="4"/>
      <x:c r="J22" s="4"/>
      <x:c r="K22" s="4"/>
      <x:c r="L22" s="4"/>
    </x:row>
    <x:row r="23" ht="60" customHeight="1">
      <x:c r="A23" s="4" t="str">
        <x:v>K1.02</x:v>
      </x:c>
      <x:c r="B23" s="4" t="str">
        <x:v>Case-for-change evidence ledger</x:v>
      </x:c>
      <x:c r="C23" s="4" t="str">
        <x:v>Next verification</x:v>
      </x:c>
      <x:c r="D23" s="4" t="str">
        <x:v>Service analyst reconciles repeated contacts with a 30-case trace before the week-4 sponsor review.</x:v>
      </x:c>
      <x:c r="E23" s="4"/>
      <x:c r="F23" s="4"/>
      <x:c r="G23" s="4"/>
      <x:c r="H23" s="4"/>
      <x:c r="I23" s="4"/>
      <x:c r="J23" s="4"/>
      <x:c r="K23" s="4"/>
      <x:c r="L23" s="4"/>
    </x:row>
    <x:row r="24" ht="60" customHeight="1">
      <x:c r="A24" s="4" t="str">
        <x:v>K1.03</x:v>
      </x:c>
      <x:c r="B24" s="4" t="str">
        <x:v>Burning platform and opportunity canvas</x:v>
      </x:c>
      <x:c r="C24" s="4" t="str">
        <x:v>Current reality</x:v>
      </x:c>
      <x:c r="D24" s="4" t="str">
        <x:v>Only 1,488 of 2,400 eligible requests meet the agreed service standard; employees repeat information across channels.</x:v>
      </x:c>
      <x:c r="E24" s="4"/>
      <x:c r="F24" s="4"/>
      <x:c r="G24" s="4"/>
      <x:c r="H24" s="4"/>
      <x:c r="I24" s="4"/>
      <x:c r="J24" s="4"/>
      <x:c r="K24" s="4"/>
      <x:c r="L24" s="4"/>
    </x:row>
    <x:row r="25" ht="60" customHeight="1">
      <x:c r="A25" s="4" t="str">
        <x:v>K1.03</x:v>
      </x:c>
      <x:c r="B25" s="4" t="str">
        <x:v>Burning platform and opportunity canvas</x:v>
      </x:c>
      <x:c r="C25" s="4" t="str">
        <x:v>Cost of inaction</x:v>
      </x:c>
      <x:c r="D25" s="4" t="str">
        <x:v>Without clearer ownership, growing demand could increase backlogs; this is a risk scenario, not a forecast of organisational collapse.</x:v>
      </x:c>
      <x:c r="E25" s="4"/>
      <x:c r="F25" s="4"/>
      <x:c r="G25" s="4"/>
      <x:c r="H25" s="4"/>
      <x:c r="I25" s="4"/>
      <x:c r="J25" s="4"/>
      <x:c r="K25" s="4"/>
      <x:c r="L25" s="4"/>
    </x:row>
    <x:row r="26" ht="60" customHeight="1">
      <x:c r="A26" s="4" t="str">
        <x:v>K1.03</x:v>
      </x:c>
      <x:c r="B26" s="4" t="str">
        <x:v>Burning platform and opportunity canvas</x:v>
      </x:c>
      <x:c r="C26" s="4" t="str">
        <x:v>Opportunity</x:v>
      </x:c>
      <x:c r="D26" s="4" t="str">
        <x:v>Employees can see ownership and status, while advisers spend less time reconstructing the request history.</x:v>
      </x:c>
      <x:c r="E26" s="4"/>
      <x:c r="F26" s="4"/>
      <x:c r="G26" s="4"/>
      <x:c r="H26" s="4"/>
      <x:c r="I26" s="4"/>
      <x:c r="J26" s="4"/>
      <x:c r="K26" s="4"/>
      <x:c r="L26" s="4"/>
    </x:row>
    <x:row r="27" ht="60" customHeight="1">
      <x:c r="A27" s="4" t="str">
        <x:v>K1.03</x:v>
      </x:c>
      <x:c r="B27" s="4" t="str">
        <x:v>Burning platform and opportunity canvas</x:v>
      </x:c>
      <x:c r="C27" s="4" t="str">
        <x:v>Why now</x:v>
      </x:c>
      <x:c r="D27" s="4" t="str">
        <x:v>A planned service review creates a four-week design window; no invented regulatory deadline is used.</x:v>
      </x:c>
      <x:c r="E27" s="4"/>
      <x:c r="F27" s="4"/>
      <x:c r="G27" s="4"/>
      <x:c r="H27" s="4"/>
      <x:c r="I27" s="4"/>
      <x:c r="J27" s="4"/>
      <x:c r="K27" s="4"/>
      <x:c r="L27" s="4"/>
    </x:row>
    <x:row r="28" ht="60" customHeight="1">
      <x:c r="A28" s="4" t="str">
        <x:v>K1.03</x:v>
      </x:c>
      <x:c r="B28" s="4" t="str">
        <x:v>Burning platform and opportunity canvas</x:v>
      </x:c>
      <x:c r="C28" s="4" t="str">
        <x:v>Personal relevance</x:v>
      </x:c>
      <x:c r="D28" s="4" t="str">
        <x:v>Shift teams retain assisted access; managers gain explicit decision limits; advisers can escalate exceptional work consistently.</x:v>
      </x:c>
      <x:c r="E28" s="4"/>
      <x:c r="F28" s="4"/>
      <x:c r="G28" s="4"/>
      <x:c r="H28" s="4"/>
      <x:c r="I28" s="4"/>
      <x:c r="J28" s="4"/>
      <x:c r="K28" s="4"/>
      <x:c r="L28" s="4"/>
    </x:row>
    <x:row r="29" ht="60" customHeight="1">
      <x:c r="A29" s="4" t="str">
        <x:v>K1.03</x:v>
      </x:c>
      <x:c r="B29" s="4" t="str">
        <x:v>Burning platform and opportunity canvas</x:v>
      </x:c>
      <x:c r="C29" s="4" t="str">
        <x:v>Support and agency</x:v>
      </x:c>
      <x:c r="D29" s="4" t="str">
        <x:v>Protected practice time, an assisted channel and employee input into the exception route.</x:v>
      </x:c>
      <x:c r="E29" s="4"/>
      <x:c r="F29" s="4"/>
      <x:c r="G29" s="4"/>
      <x:c r="H29" s="4"/>
      <x:c r="I29" s="4"/>
      <x:c r="J29" s="4"/>
      <x:c r="K29" s="4"/>
      <x:c r="L29" s="4"/>
    </x:row>
    <x:row r="30" ht="60" customHeight="1">
      <x:c r="A30" s="4" t="str">
        <x:v>K1.03</x:v>
      </x:c>
      <x:c r="B30" s="4" t="str">
        <x:v>Burning platform and opportunity canvas</x:v>
      </x:c>
      <x:c r="C30" s="4" t="str">
        <x:v>Honesty check</x:v>
      </x:c>
      <x:c r="D30" s="4" t="str">
        <x:v>Delete 'the service is failing everyone' and 'there is no alternative'; neither is supported by the evidence.</x:v>
      </x:c>
      <x:c r="E30" s="4"/>
      <x:c r="F30" s="4"/>
      <x:c r="G30" s="4"/>
      <x:c r="H30" s="4"/>
      <x:c r="I30" s="4"/>
      <x:c r="J30" s="4"/>
      <x:c r="K30" s="4"/>
      <x:c r="L30" s="4"/>
    </x:row>
    <x:row r="31" ht="60" customHeight="1">
      <x:c r="A31" s="4" t="str">
        <x:v>K1.03</x:v>
      </x:c>
      <x:c r="B31" s="4" t="str">
        <x:v>Burning platform and opportunity canvas</x:v>
      </x:c>
      <x:c r="C31" s="4" t="str">
        <x:v>Invitation to act</x:v>
      </x:c>
      <x:c r="D31" s="4" t="str">
        <x:v>Invite staff to trace one recent request and test the proposed handoff in a protected pilot.</x:v>
      </x:c>
      <x:c r="E31" s="4"/>
      <x:c r="F31" s="4"/>
      <x:c r="G31" s="4"/>
      <x:c r="H31" s="4"/>
      <x:c r="I31" s="4"/>
      <x:c r="J31" s="4"/>
      <x:c r="K31" s="4"/>
      <x:c r="L31" s="4"/>
    </x:row>
    <x:row r="32" ht="60" customHeight="1">
      <x:c r="A32" s="4" t="str">
        <x:v>K1.04</x:v>
      </x:c>
      <x:c r="B32" s="4" t="str">
        <x:v>Sponsor discovery interview</x:v>
      </x:c>
      <x:c r="C32" s="4" t="str">
        <x:v>Opening question</x:v>
      </x:c>
      <x:c r="D32" s="4" t="str">
        <x:v>Repeated complaints prompted review, but the sponsor accepts that the cause may be unclear ownership rather than poor effort.</x:v>
      </x:c>
      <x:c r="E32" s="4"/>
      <x:c r="F32" s="4"/>
      <x:c r="G32" s="4"/>
      <x:c r="H32" s="4"/>
      <x:c r="I32" s="4"/>
      <x:c r="J32" s="4"/>
      <x:c r="K32" s="4"/>
      <x:c r="L32" s="4"/>
    </x:row>
    <x:row r="33" ht="60" customHeight="1">
      <x:c r="A33" s="4" t="str">
        <x:v>K1.04</x:v>
      </x:c>
      <x:c r="B33" s="4" t="str">
        <x:v>Sponsor discovery interview</x:v>
      </x:c>
      <x:c r="C33" s="4" t="str">
        <x:v>Value question</x:v>
      </x:c>
      <x:c r="D33" s="4" t="str">
        <x:v>More reliable resolution, fewer repeated contacts and preserved access for shift-based employees.</x:v>
      </x:c>
      <x:c r="E33" s="4"/>
      <x:c r="F33" s="4"/>
      <x:c r="G33" s="4"/>
      <x:c r="H33" s="4"/>
      <x:c r="I33" s="4"/>
      <x:c r="J33" s="4"/>
      <x:c r="K33" s="4"/>
      <x:c r="L33" s="4"/>
    </x:row>
    <x:row r="34" ht="60" customHeight="1">
      <x:c r="A34" s="4" t="str">
        <x:v>K1.04</x:v>
      </x:c>
      <x:c r="B34" s="4" t="str">
        <x:v>Sponsor discovery interview</x:v>
      </x:c>
      <x:c r="C34" s="4" t="str">
        <x:v>Trade-off question</x:v>
      </x:c>
      <x:c r="D34" s="4" t="str">
        <x:v>The sponsor will pause one reporting enhancement to release adviser practice time.</x:v>
      </x:c>
      <x:c r="E34" s="4"/>
      <x:c r="F34" s="4"/>
      <x:c r="G34" s="4"/>
      <x:c r="H34" s="4"/>
      <x:c r="I34" s="4"/>
      <x:c r="J34" s="4"/>
      <x:c r="K34" s="4"/>
      <x:c r="L34" s="4"/>
    </x:row>
    <x:row r="35" ht="60" customHeight="1">
      <x:c r="A35" s="4" t="str">
        <x:v>K1.04</x:v>
      </x:c>
      <x:c r="B35" s="4" t="str">
        <x:v>Sponsor discovery interview</x:v>
      </x:c>
      <x:c r="C35" s="4" t="str">
        <x:v>Authority question</x:v>
      </x:c>
      <x:c r="D35" s="4" t="str">
        <x:v>The sponsor owns HR service design; Operations owns release time and Information Security owns access approval.</x:v>
      </x:c>
      <x:c r="E35" s="4"/>
      <x:c r="F35" s="4"/>
      <x:c r="G35" s="4"/>
      <x:c r="H35" s="4"/>
      <x:c r="I35" s="4"/>
      <x:c r="J35" s="4"/>
      <x:c r="K35" s="4"/>
      <x:c r="L35" s="4"/>
    </x:row>
    <x:row r="36" ht="60" customHeight="1">
      <x:c r="A36" s="4" t="str">
        <x:v>K1.04</x:v>
      </x:c>
      <x:c r="B36" s="4" t="str">
        <x:v>Sponsor discovery interview</x:v>
      </x:c>
      <x:c r="C36" s="4" t="str">
        <x:v>Behaviour question</x:v>
      </x:c>
      <x:c r="D36" s="4" t="str">
        <x:v>The sponsor will use the new route, explain decisions and resolve blocked cross-functional issues in the weekly review.</x:v>
      </x:c>
      <x:c r="E36" s="4"/>
      <x:c r="F36" s="4"/>
      <x:c r="G36" s="4"/>
      <x:c r="H36" s="4"/>
      <x:c r="I36" s="4"/>
      <x:c r="J36" s="4"/>
      <x:c r="K36" s="4"/>
      <x:c r="L36" s="4"/>
    </x:row>
    <x:row r="37" ht="60" customHeight="1">
      <x:c r="A37" s="4" t="str">
        <x:v>K1.04</x:v>
      </x:c>
      <x:c r="B37" s="4" t="str">
        <x:v>Sponsor discovery interview</x:v>
      </x:c>
      <x:c r="C37" s="4" t="str">
        <x:v>Challenge question</x:v>
      </x:c>
      <x:c r="D37" s="4" t="str">
        <x:v>A pilot showing loss of assisted access or worse service quality would require redesign before extension.</x:v>
      </x:c>
      <x:c r="E37" s="4"/>
      <x:c r="F37" s="4"/>
      <x:c r="G37" s="4"/>
      <x:c r="H37" s="4"/>
      <x:c r="I37" s="4"/>
      <x:c r="J37" s="4"/>
      <x:c r="K37" s="4"/>
      <x:c r="L37" s="4"/>
    </x:row>
    <x:row r="38" ht="60" customHeight="1">
      <x:c r="A38" s="4" t="str">
        <x:v>K1.04</x:v>
      </x:c>
      <x:c r="B38" s="4" t="str">
        <x:v>Sponsor discovery interview</x:v>
      </x:c>
      <x:c r="C38" s="4" t="str">
        <x:v>Loss question</x:v>
      </x:c>
      <x:c r="D38" s="4" t="str">
        <x:v>Managers who rely on informal personal access may find the new exception rules restrictive.</x:v>
      </x:c>
      <x:c r="E38" s="4"/>
      <x:c r="F38" s="4"/>
      <x:c r="G38" s="4"/>
      <x:c r="H38" s="4"/>
      <x:c r="I38" s="4"/>
      <x:c r="J38" s="4"/>
      <x:c r="K38" s="4"/>
      <x:c r="L38" s="4"/>
    </x:row>
    <x:row r="39" ht="60" customHeight="1">
      <x:c r="A39" s="4" t="str">
        <x:v>K1.04</x:v>
      </x:c>
      <x:c r="B39" s="4" t="str">
        <x:v>Sponsor discovery interview</x:v>
      </x:c>
      <x:c r="C39" s="4" t="str">
        <x:v>Close and contract</x:v>
      </x:c>
      <x:c r="D39" s="4" t="str">
        <x:v>Three sponsor actions accepted; the promised launch date is provisional until the pilot-readiness decision.</x:v>
      </x:c>
      <x:c r="E39" s="4"/>
      <x:c r="F39" s="4"/>
      <x:c r="G39" s="4"/>
      <x:c r="H39" s="4"/>
      <x:c r="I39" s="4"/>
      <x:c r="J39" s="4"/>
      <x:c r="K39" s="4"/>
      <x:c r="L39" s="4"/>
    </x:row>
    <x:row r="40" ht="60" customHeight="1">
      <x:c r="A40" s="4" t="str">
        <x:v>K1.05</x:v>
      </x:c>
      <x:c r="B40" s="4" t="str">
        <x:v>Employee listening focus group</x:v>
      </x:c>
      <x:c r="C40" s="4" t="str">
        <x:v>Participant design</x:v>
      </x:c>
      <x:c r="D40" s="4" t="str">
        <x:v>Two separate groups for shift employees and office employees; managers interviewed separately.</x:v>
      </x:c>
      <x:c r="E40" s="4"/>
      <x:c r="F40" s="4"/>
      <x:c r="G40" s="4"/>
      <x:c r="H40" s="4"/>
      <x:c r="I40" s="4"/>
      <x:c r="J40" s="4"/>
      <x:c r="K40" s="4"/>
      <x:c r="L40" s="4"/>
    </x:row>
    <x:row r="41" ht="60" customHeight="1">
      <x:c r="A41" s="4" t="str">
        <x:v>K1.05</x:v>
      </x:c>
      <x:c r="B41" s="4" t="str">
        <x:v>Employee listening focus group</x:v>
      </x:c>
      <x:c r="C41" s="4" t="str">
        <x:v>Experience prompt</x:v>
      </x:c>
      <x:c r="D41" s="4" t="str">
        <x:v>A technician describes a request repeated by telephone after an unanswered email.</x:v>
      </x:c>
      <x:c r="E41" s="4"/>
      <x:c r="F41" s="4"/>
      <x:c r="G41" s="4"/>
      <x:c r="H41" s="4"/>
      <x:c r="I41" s="4"/>
      <x:c r="J41" s="4"/>
      <x:c r="K41" s="4"/>
      <x:c r="L41" s="4"/>
    </x:row>
    <x:row r="42" ht="60" customHeight="1">
      <x:c r="A42" s="4" t="str">
        <x:v>K1.05</x:v>
      </x:c>
      <x:c r="B42" s="4" t="str">
        <x:v>Employee listening focus group</x:v>
      </x:c>
      <x:c r="C42" s="4" t="str">
        <x:v>Meaning prompt</x:v>
      </x:c>
      <x:c r="D42" s="4" t="str">
        <x:v>Participants understand a portal but are unsure whether telephone access will remain.</x:v>
      </x:c>
      <x:c r="E42" s="4"/>
      <x:c r="F42" s="4"/>
      <x:c r="G42" s="4"/>
      <x:c r="H42" s="4"/>
      <x:c r="I42" s="4"/>
      <x:c r="J42" s="4"/>
      <x:c r="K42" s="4"/>
      <x:c r="L42" s="4"/>
    </x:row>
    <x:row r="43" ht="60" customHeight="1">
      <x:c r="A43" s="4" t="str">
        <x:v>K1.05</x:v>
      </x:c>
      <x:c r="B43" s="4" t="str">
        <x:v>Employee listening focus group</x:v>
      </x:c>
      <x:c r="C43" s="4" t="str">
        <x:v>Benefit and loss prompt</x:v>
      </x:c>
      <x:c r="D43" s="4" t="str">
        <x:v>Status visibility is welcomed; personal access to a familiar adviser may feel less certain.</x:v>
      </x:c>
      <x:c r="E43" s="4"/>
      <x:c r="F43" s="4"/>
      <x:c r="G43" s="4"/>
      <x:c r="H43" s="4"/>
      <x:c r="I43" s="4"/>
      <x:c r="J43" s="4"/>
      <x:c r="K43" s="4"/>
      <x:c r="L43" s="4"/>
    </x:row>
    <x:row r="44" ht="60" customHeight="1">
      <x:c r="A44" s="4" t="str">
        <x:v>K1.05</x:v>
      </x:c>
      <x:c r="B44" s="4" t="str">
        <x:v>Employee listening focus group</x:v>
      </x:c>
      <x:c r="C44" s="4" t="str">
        <x:v>Barrier prompt</x:v>
      </x:c>
      <x:c r="D44" s="4" t="str">
        <x:v>Shared devices, shift timing and unclear exception authority could prevent use.</x:v>
      </x:c>
      <x:c r="E44" s="4"/>
      <x:c r="F44" s="4"/>
      <x:c r="G44" s="4"/>
      <x:c r="H44" s="4"/>
      <x:c r="I44" s="4"/>
      <x:c r="J44" s="4"/>
      <x:c r="K44" s="4"/>
      <x:c r="L44" s="4"/>
    </x:row>
    <x:row r="45" ht="60" customHeight="1">
      <x:c r="A45" s="4" t="str">
        <x:v>K1.05</x:v>
      </x:c>
      <x:c r="B45" s="4" t="str">
        <x:v>Employee listening focus group</x:v>
      </x:c>
      <x:c r="C45" s="4" t="str">
        <x:v>Alternative prompt</x:v>
      </x:c>
      <x:c r="D45" s="4" t="str">
        <x:v>Retain assisted intake and allow the adviser to create a tracked request with the employee.</x:v>
      </x:c>
      <x:c r="E45" s="4"/>
      <x:c r="F45" s="4"/>
      <x:c r="G45" s="4"/>
      <x:c r="H45" s="4"/>
      <x:c r="I45" s="4"/>
      <x:c r="J45" s="4"/>
      <x:c r="K45" s="4"/>
      <x:c r="L45" s="4"/>
    </x:row>
    <x:row r="46" ht="60" customHeight="1">
      <x:c r="A46" s="4" t="str">
        <x:v>K1.05</x:v>
      </x:c>
      <x:c r="B46" s="4" t="str">
        <x:v>Employee listening focus group</x:v>
      </x:c>
      <x:c r="C46" s="4" t="str">
        <x:v>Verified summary</x:v>
      </x:c>
      <x:c r="D46" s="4" t="str">
        <x:v>The issue is not 'resistance to technology'; the group requires a usable route during its working hours.</x:v>
      </x:c>
      <x:c r="E46" s="4"/>
      <x:c r="F46" s="4"/>
      <x:c r="G46" s="4"/>
      <x:c r="H46" s="4"/>
      <x:c r="I46" s="4"/>
      <x:c r="J46" s="4"/>
      <x:c r="K46" s="4"/>
      <x:c r="L46" s="4"/>
    </x:row>
    <x:row r="47" ht="60" customHeight="1">
      <x:c r="A47" s="4" t="str">
        <x:v>K1.05</x:v>
      </x:c>
      <x:c r="B47" s="4" t="str">
        <x:v>Employee listening focus group</x:v>
      </x:c>
      <x:c r="C47" s="4" t="str">
        <x:v>Feedback promise</x:v>
      </x:c>
      <x:c r="D47" s="4" t="str">
        <x:v>The service owner will publish a plain-language response within ten working days.</x:v>
      </x:c>
      <x:c r="E47" s="4"/>
      <x:c r="F47" s="4"/>
      <x:c r="G47" s="4"/>
      <x:c r="H47" s="4"/>
      <x:c r="I47" s="4"/>
      <x:c r="J47" s="4"/>
      <x:c r="K47" s="4"/>
      <x:c r="L47" s="4"/>
    </x:row>
    <x:row r="48" ht="60" customHeight="1">
      <x:c r="A48" s="4" t="str">
        <x:v>K1.06</x:v>
      </x:c>
      <x:c r="B48" s="4" t="str">
        <x:v>Change history and trust review</x:v>
      </x:c>
      <x:c r="C48" s="4" t="str">
        <x:v>Previous change</x:v>
      </x:c>
      <x:c r="D48" s="4" t="str">
        <x:v>A prior knowledge-base rollout promised faster answers but left shift teams without supported access.</x:v>
      </x:c>
      <x:c r="E48" s="4"/>
      <x:c r="F48" s="4"/>
      <x:c r="G48" s="4"/>
      <x:c r="H48" s="4"/>
      <x:c r="I48" s="4"/>
      <x:c r="J48" s="4"/>
      <x:c r="K48" s="4"/>
      <x:c r="L48" s="4"/>
    </x:row>
    <x:row r="49" ht="60" customHeight="1">
      <x:c r="A49" s="4" t="str">
        <x:v>K1.06</x:v>
      </x:c>
      <x:c r="B49" s="4" t="str">
        <x:v>Change history and trust review</x:v>
      </x:c>
      <x:c r="C49" s="4" t="str">
        <x:v>Promise and evidence</x:v>
      </x:c>
      <x:c r="D49" s="4" t="str">
        <x:v>The launch note offered a single source of guidance; update ownership was not assigned.</x:v>
      </x:c>
      <x:c r="E49" s="4"/>
      <x:c r="F49" s="4"/>
      <x:c r="G49" s="4"/>
      <x:c r="H49" s="4"/>
      <x:c r="I49" s="4"/>
      <x:c r="J49" s="4"/>
      <x:c r="K49" s="4"/>
      <x:c r="L49" s="4"/>
    </x:row>
    <x:row r="50" ht="60" customHeight="1">
      <x:c r="A50" s="4" t="str">
        <x:v>K1.06</x:v>
      </x:c>
      <x:c r="B50" s="4" t="str">
        <x:v>Change history and trust review</x:v>
      </x:c>
      <x:c r="C50" s="4" t="str">
        <x:v>Experienced outcome</x:v>
      </x:c>
      <x:c r="D50" s="4" t="str">
        <x:v>Office staff found some answers faster; shift staff continued to ask advisers for copies.</x:v>
      </x:c>
      <x:c r="E50" s="4"/>
      <x:c r="F50" s="4"/>
      <x:c r="G50" s="4"/>
      <x:c r="H50" s="4"/>
      <x:c r="I50" s="4"/>
      <x:c r="J50" s="4"/>
      <x:c r="K50" s="4"/>
      <x:c r="L50" s="4"/>
    </x:row>
    <x:row r="51" ht="60" customHeight="1">
      <x:c r="A51" s="4" t="str">
        <x:v>K1.06</x:v>
      </x:c>
      <x:c r="B51" s="4" t="str">
        <x:v>Change history and trust review</x:v>
      </x:c>
      <x:c r="C51" s="4" t="str">
        <x:v>Unfinished business</x:v>
      </x:c>
      <x:c r="D51" s="4" t="str">
        <x:v>Two conflicting guides remain in circulation, making staff cautious about another 'single source'.</x:v>
      </x:c>
      <x:c r="E51" s="4"/>
      <x:c r="F51" s="4"/>
      <x:c r="G51" s="4"/>
      <x:c r="H51" s="4"/>
      <x:c r="I51" s="4"/>
      <x:c r="J51" s="4"/>
      <x:c r="K51" s="4"/>
      <x:c r="L51" s="4"/>
    </x:row>
    <x:row r="52" ht="60" customHeight="1">
      <x:c r="A52" s="4" t="str">
        <x:v>K1.06</x:v>
      </x:c>
      <x:c r="B52" s="4" t="str">
        <x:v>Change history and trust review</x:v>
      </x:c>
      <x:c r="C52" s="4" t="str">
        <x:v>Valuable legacy</x:v>
      </x:c>
      <x:c r="D52" s="4" t="str">
        <x:v>Advisers created practical examples that employees continue to use.</x:v>
      </x:c>
      <x:c r="E52" s="4"/>
      <x:c r="F52" s="4"/>
      <x:c r="G52" s="4"/>
      <x:c r="H52" s="4"/>
      <x:c r="I52" s="4"/>
      <x:c r="J52" s="4"/>
      <x:c r="K52" s="4"/>
      <x:c r="L52" s="4"/>
    </x:row>
    <x:row r="53" ht="60" customHeight="1">
      <x:c r="A53" s="4" t="str">
        <x:v>K1.06</x:v>
      </x:c>
      <x:c r="B53" s="4" t="str">
        <x:v>Change history and trust review</x:v>
      </x:c>
      <x:c r="C53" s="4" t="str">
        <x:v>Repair commitment</x:v>
      </x:c>
      <x:c r="D53" s="4" t="str">
        <x:v>Retire obsolete guides, name content owners and publish a review date on every live guide.</x:v>
      </x:c>
      <x:c r="E53" s="4"/>
      <x:c r="F53" s="4"/>
      <x:c r="G53" s="4"/>
      <x:c r="H53" s="4"/>
      <x:c r="I53" s="4"/>
      <x:c r="J53" s="4"/>
      <x:c r="K53" s="4"/>
      <x:c r="L53" s="4"/>
    </x:row>
    <x:row r="54" ht="60" customHeight="1">
      <x:c r="A54" s="4" t="str">
        <x:v>K1.06</x:v>
      </x:c>
      <x:c r="B54" s="4" t="str">
        <x:v>Change history and trust review</x:v>
      </x:c>
      <x:c r="C54" s="4" t="str">
        <x:v>Owner and visibility</x:v>
      </x:c>
      <x:c r="D54" s="4" t="str">
        <x:v>Knowledge lead demonstrates the corrected route in both shift briefings.</x:v>
      </x:c>
      <x:c r="E54" s="4"/>
      <x:c r="F54" s="4"/>
      <x:c r="G54" s="4"/>
      <x:c r="H54" s="4"/>
      <x:c r="I54" s="4"/>
      <x:c r="J54" s="4"/>
      <x:c r="K54" s="4"/>
      <x:c r="L54" s="4"/>
    </x:row>
    <x:row r="55" ht="60" customHeight="1">
      <x:c r="A55" s="4" t="str">
        <x:v>K1.06</x:v>
      </x:c>
      <x:c r="B55" s="4" t="str">
        <x:v>Change history and trust review</x:v>
      </x:c>
      <x:c r="C55" s="4" t="str">
        <x:v>Review question</x:v>
      </x:c>
      <x:c r="D55" s="4" t="str">
        <x:v>Ask users to find and use the current exception guide during the next work trial.</x:v>
      </x:c>
      <x:c r="E55" s="4"/>
      <x:c r="F55" s="4"/>
      <x:c r="G55" s="4"/>
      <x:c r="H55" s="4"/>
      <x:c r="I55" s="4"/>
      <x:c r="J55" s="4"/>
      <x:c r="K55" s="4"/>
      <x:c r="L55" s="4"/>
    </x:row>
    <x:row r="56" ht="60" customHeight="1">
      <x:c r="A56" s="4" t="str">
        <x:v>K1.07</x:v>
      </x:c>
      <x:c r="B56" s="4" t="str">
        <x:v>Consequence and urgency options review</x:v>
      </x:c>
      <x:c r="C56" s="4" t="str">
        <x:v>Decision and horizon</x:v>
      </x:c>
      <x:c r="D56" s="4" t="str">
        <x:v>Whether to launch all three sites in week 8, pilot one site or defer for four weeks.</x:v>
      </x:c>
      <x:c r="E56" s="4"/>
      <x:c r="F56" s="4"/>
      <x:c r="G56" s="4"/>
      <x:c r="H56" s="4"/>
      <x:c r="I56" s="4"/>
      <x:c r="J56" s="4"/>
      <x:c r="K56" s="4"/>
      <x:c r="L56" s="4"/>
    </x:row>
    <x:row r="57" ht="60" customHeight="1">
      <x:c r="A57" s="4" t="str">
        <x:v>K1.07</x:v>
      </x:c>
      <x:c r="B57" s="4" t="str">
        <x:v>Consequence and urgency options review</x:v>
      </x:c>
      <x:c r="C57" s="4" t="str">
        <x:v>Option A</x:v>
      </x:c>
      <x:c r="D57" s="4" t="str">
        <x:v>Three-site launch reaches 630 employees but depends on untested assisted access.</x:v>
      </x:c>
      <x:c r="E57" s="4"/>
      <x:c r="F57" s="4"/>
      <x:c r="G57" s="4"/>
      <x:c r="H57" s="4"/>
      <x:c r="I57" s="4"/>
      <x:c r="J57" s="4"/>
      <x:c r="K57" s="4"/>
      <x:c r="L57" s="4"/>
    </x:row>
    <x:row r="58" ht="60" customHeight="1">
      <x:c r="A58" s="4" t="str">
        <x:v>K1.07</x:v>
      </x:c>
      <x:c r="B58" s="4" t="str">
        <x:v>Consequence and urgency options review</x:v>
      </x:c>
      <x:c r="C58" s="4" t="str">
        <x:v>Option B</x:v>
      </x:c>
      <x:c r="D58" s="4" t="str">
        <x:v>One-site pilot covers 180 eligible requests, retains fallback and tests exception ownership.</x:v>
      </x:c>
      <x:c r="E58" s="4"/>
      <x:c r="F58" s="4"/>
      <x:c r="G58" s="4"/>
      <x:c r="H58" s="4"/>
      <x:c r="I58" s="4"/>
      <x:c r="J58" s="4"/>
      <x:c r="K58" s="4"/>
      <x:c r="L58" s="4"/>
    </x:row>
    <x:row r="59" ht="60" customHeight="1">
      <x:c r="A59" s="4" t="str">
        <x:v>K1.07</x:v>
      </x:c>
      <x:c r="B59" s="4" t="str">
        <x:v>Consequence and urgency options review</x:v>
      </x:c>
      <x:c r="C59" s="4" t="str">
        <x:v>Option C</x:v>
      </x:c>
      <x:c r="D59" s="4" t="str">
        <x:v>Four-week deferment preserves the old process but leaves repeated contacts unresolved; a temporary triage improvement is possible.</x:v>
      </x:c>
      <x:c r="E59" s="4"/>
      <x:c r="F59" s="4"/>
      <x:c r="G59" s="4"/>
      <x:c r="H59" s="4"/>
      <x:c r="I59" s="4"/>
      <x:c r="J59" s="4"/>
      <x:c r="K59" s="4"/>
      <x:c r="L59" s="4"/>
    </x:row>
    <x:row r="60" ht="60" customHeight="1">
      <x:c r="A60" s="4" t="str">
        <x:v>K1.07</x:v>
      </x:c>
      <x:c r="B60" s="4" t="str">
        <x:v>Consequence and urgency options review</x:v>
      </x:c>
      <x:c r="C60" s="4" t="str">
        <x:v>Mandatory conditions</x:v>
      </x:c>
      <x:c r="D60" s="4" t="str">
        <x:v>Working assisted access, authorised data handling, clear exception ownership and available support.</x:v>
      </x:c>
      <x:c r="E60" s="4"/>
      <x:c r="F60" s="4"/>
      <x:c r="G60" s="4"/>
      <x:c r="H60" s="4"/>
      <x:c r="I60" s="4"/>
      <x:c r="J60" s="4"/>
      <x:c r="K60" s="4"/>
      <x:c r="L60" s="4"/>
    </x:row>
    <x:row r="61" ht="60" customHeight="1">
      <x:c r="A61" s="4" t="str">
        <x:v>K1.07</x:v>
      </x:c>
      <x:c r="B61" s="4" t="str">
        <x:v>Consequence and urgency options review</x:v>
      </x:c>
      <x:c r="C61" s="4" t="str">
        <x:v>Evidence and uncertainty</x:v>
      </x:c>
      <x:c r="D61" s="4" t="str">
        <x:v>Whether assisted requests can be tracked reliably during shift hours.</x:v>
      </x:c>
      <x:c r="E61" s="4"/>
      <x:c r="F61" s="4"/>
      <x:c r="G61" s="4"/>
      <x:c r="H61" s="4"/>
      <x:c r="I61" s="4"/>
      <x:c r="J61" s="4"/>
      <x:c r="K61" s="4"/>
      <x:c r="L61" s="4"/>
    </x:row>
    <x:row r="62" ht="60" customHeight="1">
      <x:c r="A62" s="4" t="str">
        <x:v>K1.07</x:v>
      </x:c>
      <x:c r="B62" s="4" t="str">
        <x:v>Consequence and urgency options review</x:v>
      </x:c>
      <x:c r="C62" s="4" t="str">
        <x:v>Decision and rationale</x:v>
      </x:c>
      <x:c r="D62" s="4" t="str">
        <x:v>Approve the one-site pilot; evidence is insufficient for a three-site launch.</x:v>
      </x:c>
      <x:c r="E62" s="4"/>
      <x:c r="F62" s="4"/>
      <x:c r="G62" s="4"/>
      <x:c r="H62" s="4"/>
      <x:c r="I62" s="4"/>
      <x:c r="J62" s="4"/>
      <x:c r="K62" s="4"/>
      <x:c r="L62" s="4"/>
    </x:row>
    <x:row r="63" ht="60" customHeight="1">
      <x:c r="A63" s="4" t="str">
        <x:v>K1.07</x:v>
      </x:c>
      <x:c r="B63" s="4" t="str">
        <x:v>Consequence and urgency options review</x:v>
      </x:c>
      <x:c r="C63" s="4" t="str">
        <x:v>Review trigger</x:v>
      </x:c>
      <x:c r="D63" s="4" t="str">
        <x:v>Any loss of essential access pauses the pilot; the wave decision follows verified service and quality data.</x:v>
      </x:c>
      <x:c r="E63" s="4"/>
      <x:c r="F63" s="4"/>
      <x:c r="G63" s="4"/>
      <x:c r="H63" s="4"/>
      <x:c r="I63" s="4"/>
      <x:c r="J63" s="4"/>
      <x:c r="K63" s="4"/>
      <x:c r="L63" s="4"/>
    </x:row>
    <x:row r="64" ht="60" customHeight="1">
      <x:c r="A64" s="4" t="str">
        <x:v>K1.08</x:v>
      </x:c>
      <x:c r="B64" s="4" t="str">
        <x:v>Urgency alignment workshop</x:v>
      </x:c>
      <x:c r="C64" s="4" t="str">
        <x:v>Question and audience</x:v>
      </x:c>
      <x:c r="D64" s="4" t="str">
        <x:v>Twelve participants assess whether Project NEXUS should move from discovery to a one-site pilot design.</x:v>
      </x:c>
      <x:c r="E64" s="4"/>
      <x:c r="F64" s="4"/>
      <x:c r="G64" s="4"/>
      <x:c r="H64" s="4"/>
      <x:c r="I64" s="4"/>
      <x:c r="J64" s="4"/>
      <x:c r="K64" s="4"/>
      <x:c r="L64" s="4"/>
    </x:row>
    <x:row r="65" ht="60" customHeight="1">
      <x:c r="A65" s="4" t="str">
        <x:v>K1.08</x:v>
      </x:c>
      <x:c r="B65" s="4" t="str">
        <x:v>Urgency alignment workshop</x:v>
      </x:c>
      <x:c r="C65" s="4" t="str">
        <x:v>Evidence pack</x:v>
      </x:c>
      <x:c r="D65" s="4" t="str">
        <x:v>Brief, case definitions, baseline counts, listening themes and the options review.</x:v>
      </x:c>
      <x:c r="E65" s="4"/>
      <x:c r="F65" s="4"/>
      <x:c r="G65" s="4"/>
      <x:c r="H65" s="4"/>
      <x:c r="I65" s="4"/>
      <x:c r="J65" s="4"/>
      <x:c r="K65" s="4"/>
      <x:c r="L65" s="4"/>
    </x:row>
    <x:row r="66" ht="60" customHeight="1">
      <x:c r="A66" s="4" t="str">
        <x:v>K1.08</x:v>
      </x:c>
      <x:c r="B66" s="4" t="str">
        <x:v>Urgency alignment workshop</x:v>
      </x:c>
      <x:c r="C66" s="4" t="str">
        <x:v>Shared understanding</x:v>
      </x:c>
      <x:c r="D66" s="4" t="str">
        <x:v>The immediate aim is clearer ownership and reliable access, not a digital-only service.</x:v>
      </x:c>
      <x:c r="E66" s="4"/>
      <x:c r="F66" s="4"/>
      <x:c r="G66" s="4"/>
      <x:c r="H66" s="4"/>
      <x:c r="I66" s="4"/>
      <x:c r="J66" s="4"/>
      <x:c r="K66" s="4"/>
      <x:c r="L66" s="4"/>
    </x:row>
    <x:row r="67" ht="60" customHeight="1">
      <x:c r="A67" s="4" t="str">
        <x:v>K1.08</x:v>
      </x:c>
      <x:c r="B67" s="4" t="str">
        <x:v>Urgency alignment workshop</x:v>
      </x:c>
      <x:c r="C67" s="4" t="str">
        <x:v>Disagreements</x:v>
      </x:c>
      <x:c r="D67" s="4" t="str">
        <x:v>Operations supports speed but asks for protected cover; the service team requests a tested exception route.</x:v>
      </x:c>
      <x:c r="E67" s="4"/>
      <x:c r="F67" s="4"/>
      <x:c r="G67" s="4"/>
      <x:c r="H67" s="4"/>
      <x:c r="I67" s="4"/>
      <x:c r="J67" s="4"/>
      <x:c r="K67" s="4"/>
      <x:c r="L67" s="4"/>
    </x:row>
    <x:row r="68" ht="60" customHeight="1">
      <x:c r="A68" s="4" t="str">
        <x:v>K1.08</x:v>
      </x:c>
      <x:c r="B68" s="4" t="str">
        <x:v>Urgency alignment workshop</x:v>
      </x:c>
      <x:c r="C68" s="4" t="str">
        <x:v>Decision boundary</x:v>
      </x:c>
      <x:c r="D68" s="4" t="str">
        <x:v>The workshop recommends scope; the sponsor authorises resources and the pilot decision.</x:v>
      </x:c>
      <x:c r="E68" s="4"/>
      <x:c r="F68" s="4"/>
      <x:c r="G68" s="4"/>
      <x:c r="H68" s="4"/>
      <x:c r="I68" s="4"/>
      <x:c r="J68" s="4"/>
      <x:c r="K68" s="4"/>
      <x:c r="L68" s="4"/>
    </x:row>
    <x:row r="69" ht="60" customHeight="1">
      <x:c r="A69" s="4" t="str">
        <x:v>K1.08</x:v>
      </x:c>
      <x:c r="B69" s="4" t="str">
        <x:v>Urgency alignment workshop</x:v>
      </x:c>
      <x:c r="C69" s="4" t="str">
        <x:v>Commitments</x:v>
      </x:c>
      <x:c r="D69" s="4" t="str">
        <x:v>Operations confirms shift cover; HR finalises exception limits; the data owner validates the case extract.</x:v>
      </x:c>
      <x:c r="E69" s="4"/>
      <x:c r="F69" s="4"/>
      <x:c r="G69" s="4"/>
      <x:c r="H69" s="4"/>
      <x:c r="I69" s="4"/>
      <x:c r="J69" s="4"/>
      <x:c r="K69" s="4"/>
      <x:c r="L69" s="4"/>
    </x:row>
    <x:row r="70" ht="60" customHeight="1">
      <x:c r="A70" s="4" t="str">
        <x:v>K1.08</x:v>
      </x:c>
      <x:c r="B70" s="4" t="str">
        <x:v>Urgency alignment workshop</x:v>
      </x:c>
      <x:c r="C70" s="4" t="str">
        <x:v>Communication back</x:v>
      </x:c>
      <x:c r="D70" s="4" t="str">
        <x:v>A short decision note states what changed after employee input and what remains unresolved.</x:v>
      </x:c>
      <x:c r="E70" s="4"/>
      <x:c r="F70" s="4"/>
      <x:c r="G70" s="4"/>
      <x:c r="H70" s="4"/>
      <x:c r="I70" s="4"/>
      <x:c r="J70" s="4"/>
      <x:c r="K70" s="4"/>
      <x:c r="L70" s="4"/>
    </x:row>
    <x:row r="71" ht="60" customHeight="1">
      <x:c r="A71" s="4" t="str">
        <x:v>K1.08</x:v>
      </x:c>
      <x:c r="B71" s="4" t="str">
        <x:v>Urgency alignment workshop</x:v>
      </x:c>
      <x:c r="C71" s="4" t="str">
        <x:v>Review evidence</x:v>
      </x:c>
      <x:c r="D71" s="4" t="str">
        <x:v>A documented pilot design with access, quality, support and fallback criteria.</x:v>
      </x:c>
      <x:c r="E71" s="4"/>
      <x:c r="F71" s="4"/>
      <x:c r="G71" s="4"/>
      <x:c r="H71" s="4"/>
      <x:c r="I71" s="4"/>
      <x:c r="J71" s="4"/>
      <x:c r="K71" s="4"/>
      <x:c r="L71" s="4"/>
    </x:row>
    <x:row r="72" ht="60" customHeight="1">
      <x:c r="A72" s="4" t="str">
        <x:v>K2.01</x:v>
      </x:c>
      <x:c r="B72" s="4" t="str">
        <x:v>Coalition coverage map</x:v>
      </x:c>
      <x:c r="C72" s="4" t="str">
        <x:v>Required coverage</x:v>
      </x:c>
      <x:c r="D72" s="4" t="str">
        <x:v>HR service, Operations, Information Security, employee access, service quality and Finance.</x:v>
      </x:c>
      <x:c r="E72" s="4"/>
      <x:c r="F72" s="4"/>
      <x:c r="G72" s="4"/>
      <x:c r="H72" s="4"/>
      <x:c r="I72" s="4"/>
      <x:c r="J72" s="4"/>
      <x:c r="K72" s="4"/>
      <x:c r="L72" s="4"/>
    </x:row>
    <x:row r="73" ht="60" customHeight="1">
      <x:c r="A73" s="4" t="str">
        <x:v>K2.01</x:v>
      </x:c>
      <x:c r="B73" s="4" t="str">
        <x:v>Coalition coverage map</x:v>
      </x:c>
      <x:c r="C73" s="4" t="str">
        <x:v>Formal authority</x:v>
      </x:c>
      <x:c r="D73" s="4" t="str">
        <x:v>HR Director owns the service model; Operations Director approves release time and local operating changes.</x:v>
      </x:c>
      <x:c r="E73" s="4"/>
      <x:c r="F73" s="4"/>
      <x:c r="G73" s="4"/>
      <x:c r="H73" s="4"/>
      <x:c r="I73" s="4"/>
      <x:c r="J73" s="4"/>
      <x:c r="K73" s="4"/>
      <x:c r="L73" s="4"/>
    </x:row>
    <x:row r="74" ht="60" customHeight="1">
      <x:c r="A74" s="4" t="str">
        <x:v>K2.01</x:v>
      </x:c>
      <x:c r="B74" s="4" t="str">
        <x:v>Coalition coverage map</x:v>
      </x:c>
      <x:c r="C74" s="4" t="str">
        <x:v>Operational knowledge</x:v>
      </x:c>
      <x:c r="D74" s="4" t="str">
        <x:v>A site supervisor and experienced HR adviser can explain shift access and case handoffs.</x:v>
      </x:c>
      <x:c r="E74" s="4"/>
      <x:c r="F74" s="4"/>
      <x:c r="G74" s="4"/>
      <x:c r="H74" s="4"/>
      <x:c r="I74" s="4"/>
      <x:c r="J74" s="4"/>
      <x:c r="K74" s="4"/>
      <x:c r="L74" s="4"/>
    </x:row>
    <x:row r="75" ht="60" customHeight="1">
      <x:c r="A75" s="4" t="str">
        <x:v>K2.01</x:v>
      </x:c>
      <x:c r="B75" s="4" t="str">
        <x:v>Coalition coverage map</x:v>
      </x:c>
      <x:c r="C75" s="4" t="str">
        <x:v>Employee credibility</x:v>
      </x:c>
      <x:c r="D75" s="4" t="str">
        <x:v>Two rotating employee representatives, selected through a transparent nomination process.</x:v>
      </x:c>
      <x:c r="E75" s="4"/>
      <x:c r="F75" s="4"/>
      <x:c r="G75" s="4"/>
      <x:c r="H75" s="4"/>
      <x:c r="I75" s="4"/>
      <x:c r="J75" s="4"/>
      <x:c r="K75" s="4"/>
      <x:c r="L75" s="4"/>
    </x:row>
    <x:row r="76" ht="60" customHeight="1">
      <x:c r="A76" s="4" t="str">
        <x:v>K2.01</x:v>
      </x:c>
      <x:c r="B76" s="4" t="str">
        <x:v>Coalition coverage map</x:v>
      </x:c>
      <x:c r="C76" s="4" t="str">
        <x:v>Specialist assurance</x:v>
      </x:c>
      <x:c r="D76" s="4" t="str">
        <x:v>Data owner and Information Security lead review information flows and permission boundaries.</x:v>
      </x:c>
      <x:c r="E76" s="4"/>
      <x:c r="F76" s="4"/>
      <x:c r="G76" s="4"/>
      <x:c r="H76" s="4"/>
      <x:c r="I76" s="4"/>
      <x:c r="J76" s="4"/>
      <x:c r="K76" s="4"/>
      <x:c r="L76" s="4"/>
    </x:row>
    <x:row r="77" ht="60" customHeight="1">
      <x:c r="A77" s="4" t="str">
        <x:v>K2.01</x:v>
      </x:c>
      <x:c r="B77" s="4" t="str">
        <x:v>Coalition coverage map</x:v>
      </x:c>
      <x:c r="C77" s="4" t="str">
        <x:v>Gaps and conflicts</x:v>
      </x:c>
      <x:c r="D77" s="4" t="str">
        <x:v>Night-shift experience was absent from the first draft; a representative is added before pilot design.</x:v>
      </x:c>
      <x:c r="E77" s="4"/>
      <x:c r="F77" s="4"/>
      <x:c r="G77" s="4"/>
      <x:c r="H77" s="4"/>
      <x:c r="I77" s="4"/>
      <x:c r="J77" s="4"/>
      <x:c r="K77" s="4"/>
      <x:c r="L77" s="4"/>
    </x:row>
    <x:row r="78" ht="60" customHeight="1">
      <x:c r="A78" s="4" t="str">
        <x:v>K2.01</x:v>
      </x:c>
      <x:c r="B78" s="4" t="str">
        <x:v>Coalition coverage map</x:v>
      </x:c>
      <x:c r="C78" s="4" t="str">
        <x:v>Capacity and deputies</x:v>
      </x:c>
      <x:c r="D78" s="4" t="str">
        <x:v>Core members have two protected hours each week; deputies cover unavoidable absence.</x:v>
      </x:c>
      <x:c r="E78" s="4"/>
      <x:c r="F78" s="4"/>
      <x:c r="G78" s="4"/>
      <x:c r="H78" s="4"/>
      <x:c r="I78" s="4"/>
      <x:c r="J78" s="4"/>
      <x:c r="K78" s="4"/>
      <x:c r="L78" s="4"/>
    </x:row>
    <x:row r="79" ht="60" customHeight="1">
      <x:c r="A79" s="4" t="str">
        <x:v>K2.01</x:v>
      </x:c>
      <x:c r="B79" s="4" t="str">
        <x:v>Coalition coverage map</x:v>
      </x:c>
      <x:c r="C79" s="4" t="str">
        <x:v>Membership review</x:v>
      </x:c>
      <x:c r="D79" s="4" t="str">
        <x:v>Before each site joins and whenever scope changes.</x:v>
      </x:c>
      <x:c r="E79" s="4"/>
      <x:c r="F79" s="4"/>
      <x:c r="G79" s="4"/>
      <x:c r="H79" s="4"/>
      <x:c r="I79" s="4"/>
      <x:c r="J79" s="4"/>
      <x:c r="K79" s="4"/>
      <x:c r="L79" s="4"/>
    </x:row>
    <x:row r="80" ht="60" customHeight="1">
      <x:c r="A80" s="4" t="str">
        <x:v>K2.02</x:v>
      </x:c>
      <x:c r="B80" s="4" t="str">
        <x:v>Guiding coalition charter</x:v>
      </x:c>
      <x:c r="C80" s="4" t="str">
        <x:v>Purpose</x:v>
      </x:c>
      <x:c r="D80" s="4" t="str">
        <x:v>Enable a reliable, accessible HR service and remove cross-functional barriers to Project NEXUS.</x:v>
      </x:c>
      <x:c r="E80" s="4"/>
      <x:c r="F80" s="4"/>
      <x:c r="G80" s="4"/>
      <x:c r="H80" s="4"/>
      <x:c r="I80" s="4"/>
      <x:c r="J80" s="4"/>
      <x:c r="K80" s="4"/>
      <x:c r="L80" s="4"/>
    </x:row>
    <x:row r="81" ht="60" customHeight="1">
      <x:c r="A81" s="4" t="str">
        <x:v>K2.02</x:v>
      </x:c>
      <x:c r="B81" s="4" t="str">
        <x:v>Guiding coalition charter</x:v>
      </x:c>
      <x:c r="C81" s="4" t="str">
        <x:v>Mandate</x:v>
      </x:c>
      <x:c r="D81" s="4" t="str">
        <x:v>Recommend pilot scope, resolve design trade-offs and authorise actions within delegated limits.</x:v>
      </x:c>
      <x:c r="E81" s="4"/>
      <x:c r="F81" s="4"/>
      <x:c r="G81" s="4"/>
      <x:c r="H81" s="4"/>
      <x:c r="I81" s="4"/>
      <x:c r="J81" s="4"/>
      <x:c r="K81" s="4"/>
      <x:c r="L81" s="4"/>
    </x:row>
    <x:row r="82" ht="60" customHeight="1">
      <x:c r="A82" s="4" t="str">
        <x:v>K2.02</x:v>
      </x:c>
      <x:c r="B82" s="4" t="str">
        <x:v>Guiding coalition charter</x:v>
      </x:c>
      <x:c r="C82" s="4" t="str">
        <x:v>Limits</x:v>
      </x:c>
      <x:c r="D82" s="4" t="str">
        <x:v>Employment changes, security exceptions and additional expenditure outside delegation require separate approval.</x:v>
      </x:c>
      <x:c r="E82" s="4"/>
      <x:c r="F82" s="4"/>
      <x:c r="G82" s="4"/>
      <x:c r="H82" s="4"/>
      <x:c r="I82" s="4"/>
      <x:c r="J82" s="4"/>
      <x:c r="K82" s="4"/>
      <x:c r="L82" s="4"/>
    </x:row>
    <x:row r="83" ht="60" customHeight="1">
      <x:c r="A83" s="4" t="str">
        <x:v>K2.02</x:v>
      </x:c>
      <x:c r="B83" s="4" t="str">
        <x:v>Guiding coalition charter</x:v>
      </x:c>
      <x:c r="C83" s="4" t="str">
        <x:v>Members and roles</x:v>
      </x:c>
      <x:c r="D83" s="4" t="str">
        <x:v>Sponsor chairs decisions; project lead facilitates; service analyst maintains evidence and actions.</x:v>
      </x:c>
      <x:c r="E83" s="4"/>
      <x:c r="F83" s="4"/>
      <x:c r="G83" s="4"/>
      <x:c r="H83" s="4"/>
      <x:c r="I83" s="4"/>
      <x:c r="J83" s="4"/>
      <x:c r="K83" s="4"/>
      <x:c r="L83" s="4"/>
    </x:row>
    <x:row r="84" ht="60" customHeight="1">
      <x:c r="A84" s="4" t="str">
        <x:v>K2.02</x:v>
      </x:c>
      <x:c r="B84" s="4" t="str">
        <x:v>Guiding coalition charter</x:v>
      </x:c>
      <x:c r="C84" s="4" t="str">
        <x:v>Working agreement</x:v>
      </x:c>
      <x:c r="D84" s="4" t="str">
        <x:v>Read the evidence, challenge respectfully, disclose conflicts and do not reopen decisions informally.</x:v>
      </x:c>
      <x:c r="E84" s="4"/>
      <x:c r="F84" s="4"/>
      <x:c r="G84" s="4"/>
      <x:c r="H84" s="4"/>
      <x:c r="I84" s="4"/>
      <x:c r="J84" s="4"/>
      <x:c r="K84" s="4"/>
      <x:c r="L84" s="4"/>
    </x:row>
    <x:row r="85" ht="60" customHeight="1">
      <x:c r="A85" s="4" t="str">
        <x:v>K2.02</x:v>
      </x:c>
      <x:c r="B85" s="4" t="str">
        <x:v>Guiding coalition charter</x:v>
      </x:c>
      <x:c r="C85" s="4" t="str">
        <x:v>Decision method</x:v>
      </x:c>
      <x:c r="D85" s="4" t="str">
        <x:v>Seek a reasoned recommendation; the accountable authority decides and records material objections.</x:v>
      </x:c>
      <x:c r="E85" s="4"/>
      <x:c r="F85" s="4"/>
      <x:c r="G85" s="4"/>
      <x:c r="H85" s="4"/>
      <x:c r="I85" s="4"/>
      <x:c r="J85" s="4"/>
      <x:c r="K85" s="4"/>
      <x:c r="L85" s="4"/>
    </x:row>
    <x:row r="86" ht="60" customHeight="1">
      <x:c r="A86" s="4" t="str">
        <x:v>K2.02</x:v>
      </x:c>
      <x:c r="B86" s="4" t="str">
        <x:v>Guiding coalition charter</x:v>
      </x:c>
      <x:c r="C86" s="4" t="str">
        <x:v>Reporting and escalation</x:v>
      </x:c>
      <x:c r="D86" s="4" t="str">
        <x:v>Publish a concise decision note after each weekly meeting; urgent access concerns escalate immediately.</x:v>
      </x:c>
      <x:c r="E86" s="4"/>
      <x:c r="F86" s="4"/>
      <x:c r="G86" s="4"/>
      <x:c r="H86" s="4"/>
      <x:c r="I86" s="4"/>
      <x:c r="J86" s="4"/>
      <x:c r="K86" s="4"/>
      <x:c r="L86" s="4"/>
    </x:row>
    <x:row r="87" ht="60" customHeight="1">
      <x:c r="A87" s="4" t="str">
        <x:v>K2.02</x:v>
      </x:c>
      <x:c r="B87" s="4" t="str">
        <x:v>Guiding coalition charter</x:v>
      </x:c>
      <x:c r="C87" s="4" t="str">
        <x:v>Review and expiry</x:v>
      </x:c>
      <x:c r="D87" s="4" t="str">
        <x:v>Review after four weeks and before each wave; transfer ownership only after the agreed sustainment review.</x:v>
      </x:c>
      <x:c r="E87" s="4"/>
      <x:c r="F87" s="4"/>
      <x:c r="G87" s="4"/>
      <x:c r="H87" s="4"/>
      <x:c r="I87" s="4"/>
      <x:c r="J87" s="4"/>
      <x:c r="K87" s="4"/>
      <x:c r="L87" s="4"/>
    </x:row>
    <x:row r="88" ht="60" customHeight="1">
      <x:c r="A88" s="4" t="str">
        <x:v>K2.03</x:v>
      </x:c>
      <x:c r="B88" s="4" t="str">
        <x:v>Sponsor commitment compact</x:v>
      </x:c>
      <x:c r="C88" s="4" t="str">
        <x:v>Priority decisions</x:v>
      </x:c>
      <x:c r="D88" s="4" t="str">
        <x:v>Confirm exception authority and resolve the conflict between pilot practice and routine reporting.</x:v>
      </x:c>
      <x:c r="E88" s="4"/>
      <x:c r="F88" s="4"/>
      <x:c r="G88" s="4"/>
      <x:c r="H88" s="4"/>
      <x:c r="I88" s="4"/>
      <x:c r="J88" s="4"/>
      <x:c r="K88" s="4"/>
      <x:c r="L88" s="4"/>
    </x:row>
    <x:row r="89" ht="60" customHeight="1">
      <x:c r="A89" s="4" t="str">
        <x:v>K2.03</x:v>
      </x:c>
      <x:c r="B89" s="4" t="str">
        <x:v>Sponsor commitment compact</x:v>
      </x:c>
      <x:c r="C89" s="4" t="str">
        <x:v>Visible behaviour</x:v>
      </x:c>
      <x:c r="D89" s="4" t="str">
        <x:v>Sponsor uses the tracked service route and explains why bypassing it undermines reliable ownership.</x:v>
      </x:c>
      <x:c r="E89" s="4"/>
      <x:c r="F89" s="4"/>
      <x:c r="G89" s="4"/>
      <x:c r="H89" s="4"/>
      <x:c r="I89" s="4"/>
      <x:c r="J89" s="4"/>
      <x:c r="K89" s="4"/>
      <x:c r="L89" s="4"/>
    </x:row>
    <x:row r="90" ht="60" customHeight="1">
      <x:c r="A90" s="4" t="str">
        <x:v>K2.03</x:v>
      </x:c>
      <x:c r="B90" s="4" t="str">
        <x:v>Sponsor commitment compact</x:v>
      </x:c>
      <x:c r="C90" s="4" t="str">
        <x:v>Resource commitment</x:v>
      </x:c>
      <x:c r="D90" s="4" t="str">
        <x:v>Operations releases four advisers for practice and assigns cover during the pilot week.</x:v>
      </x:c>
      <x:c r="E90" s="4"/>
      <x:c r="F90" s="4"/>
      <x:c r="G90" s="4"/>
      <x:c r="H90" s="4"/>
      <x:c r="I90" s="4"/>
      <x:c r="J90" s="4"/>
      <x:c r="K90" s="4"/>
      <x:c r="L90" s="4"/>
    </x:row>
    <x:row r="91" ht="60" customHeight="1">
      <x:c r="A91" s="4" t="str">
        <x:v>K2.03</x:v>
      </x:c>
      <x:c r="B91" s="4" t="str">
        <x:v>Sponsor commitment compact</x:v>
      </x:c>
      <x:c r="C91" s="4" t="str">
        <x:v>Access commitment</x:v>
      </x:c>
      <x:c r="D91" s="4" t="str">
        <x:v>Permission for cross-site workflow observations and a joint session with Information Security.</x:v>
      </x:c>
      <x:c r="E91" s="4"/>
      <x:c r="F91" s="4"/>
      <x:c r="G91" s="4"/>
      <x:c r="H91" s="4"/>
      <x:c r="I91" s="4"/>
      <x:c r="J91" s="4"/>
      <x:c r="K91" s="4"/>
      <x:c r="L91" s="4"/>
    </x:row>
    <x:row r="92" ht="60" customHeight="1">
      <x:c r="A92" s="4" t="str">
        <x:v>K2.03</x:v>
      </x:c>
      <x:c r="B92" s="4" t="str">
        <x:v>Sponsor commitment compact</x:v>
      </x:c>
      <x:c r="C92" s="4" t="str">
        <x:v>Challenge commitment</x:v>
      </x:c>
      <x:c r="D92" s="4" t="str">
        <x:v>The sponsor invites a contrary view before each wave decision and records why the recommendation is accepted or rejected.</x:v>
      </x:c>
      <x:c r="E92" s="4"/>
      <x:c r="F92" s="4"/>
      <x:c r="G92" s="4"/>
      <x:c r="H92" s="4"/>
      <x:c r="I92" s="4"/>
      <x:c r="J92" s="4"/>
      <x:c r="K92" s="4"/>
      <x:c r="L92" s="4"/>
    </x:row>
    <x:row r="93" ht="60" customHeight="1">
      <x:c r="A93" s="4" t="str">
        <x:v>K2.03</x:v>
      </x:c>
      <x:c r="B93" s="4" t="str">
        <x:v>Sponsor commitment compact</x:v>
      </x:c>
      <x:c r="C93" s="4" t="str">
        <x:v>Response standard</x:v>
      </x:c>
      <x:c r="D93" s="4" t="str">
        <x:v>Decision papers submitted two working days before the meeting; urgent service-access issues receive same-day triage.</x:v>
      </x:c>
      <x:c r="E93" s="4"/>
      <x:c r="F93" s="4"/>
      <x:c r="G93" s="4"/>
      <x:c r="H93" s="4"/>
      <x:c r="I93" s="4"/>
      <x:c r="J93" s="4"/>
      <x:c r="K93" s="4"/>
      <x:c r="L93" s="4"/>
    </x:row>
    <x:row r="94" ht="60" customHeight="1">
      <x:c r="A94" s="4" t="str">
        <x:v>K2.03</x:v>
      </x:c>
      <x:c r="B94" s="4" t="str">
        <x:v>Sponsor commitment compact</x:v>
      </x:c>
      <x:c r="C94" s="4" t="str">
        <x:v>Change-lead commitment</x:v>
      </x:c>
      <x:c r="D94" s="4" t="str">
        <x:v>Clear options, verified facts, consequences, recommended action and the latest possible decision date.</x:v>
      </x:c>
      <x:c r="E94" s="4"/>
      <x:c r="F94" s="4"/>
      <x:c r="G94" s="4"/>
      <x:c r="H94" s="4"/>
      <x:c r="I94" s="4"/>
      <x:c r="J94" s="4"/>
      <x:c r="K94" s="4"/>
      <x:c r="L94" s="4"/>
    </x:row>
    <x:row r="95" ht="60" customHeight="1">
      <x:c r="A95" s="4" t="str">
        <x:v>K2.03</x:v>
      </x:c>
      <x:c r="B95" s="4" t="str">
        <x:v>Sponsor commitment compact</x:v>
      </x:c>
      <x:c r="C95" s="4" t="str">
        <x:v>Review record</x:v>
      </x:c>
      <x:c r="D95" s="4" t="str">
        <x:v>Exception authority is confirmed; practice cover remains open and blocks the pilot-readiness recommendation.</x:v>
      </x:c>
      <x:c r="E95" s="4"/>
      <x:c r="F95" s="4"/>
      <x:c r="G95" s="4"/>
      <x:c r="H95" s="4"/>
      <x:c r="I95" s="4"/>
      <x:c r="J95" s="4"/>
      <x:c r="K95" s="4"/>
      <x:c r="L95" s="4"/>
    </x:row>
    <x:row r="96" ht="60" customHeight="1">
      <x:c r="A96" s="4" t="str">
        <x:v>K2.04</x:v>
      </x:c>
      <x:c r="B96" s="4" t="str">
        <x:v>Stakeholder influence and impact map</x:v>
      </x:c>
      <x:c r="C96" s="4" t="str">
        <x:v>Stakeholder group</x:v>
      </x:c>
      <x:c r="D96" s="4" t="str">
        <x:v>Shift-based technicians at Site A; do not assume their experience represents all sites.</x:v>
      </x:c>
      <x:c r="E96" s="4"/>
      <x:c r="F96" s="4"/>
      <x:c r="G96" s="4"/>
      <x:c r="H96" s="4"/>
      <x:c r="I96" s="4"/>
      <x:c r="J96" s="4"/>
      <x:c r="K96" s="4"/>
      <x:c r="L96" s="4"/>
    </x:row>
    <x:row r="97" ht="60" customHeight="1">
      <x:c r="A97" s="4" t="str">
        <x:v>K2.04</x:v>
      </x:c>
      <x:c r="B97" s="4" t="str">
        <x:v>Stakeholder influence and impact map</x:v>
      </x:c>
      <x:c r="C97" s="4" t="str">
        <x:v>Change impact</x:v>
      </x:c>
      <x:c r="D97" s="4" t="str">
        <x:v>Requests will have a tracked reference and explicit ownership; assisted intake remains available.</x:v>
      </x:c>
      <x:c r="E97" s="4"/>
      <x:c r="F97" s="4"/>
      <x:c r="G97" s="4"/>
      <x:c r="H97" s="4"/>
      <x:c r="I97" s="4"/>
      <x:c r="J97" s="4"/>
      <x:c r="K97" s="4"/>
      <x:c r="L97" s="4"/>
    </x:row>
    <x:row r="98" ht="60" customHeight="1">
      <x:c r="A98" s="4" t="str">
        <x:v>K2.04</x:v>
      </x:c>
      <x:c r="B98" s="4" t="str">
        <x:v>Stakeholder influence and impact map</x:v>
      </x:c>
      <x:c r="C98" s="4" t="str">
        <x:v>Legitimate interests</x:v>
      </x:c>
      <x:c r="D98" s="4" t="str">
        <x:v>Access during working hours, quick resolution and not having to repeat information.</x:v>
      </x:c>
      <x:c r="E98" s="4"/>
      <x:c r="F98" s="4"/>
      <x:c r="G98" s="4"/>
      <x:c r="H98" s="4"/>
      <x:c r="I98" s="4"/>
      <x:c r="J98" s="4"/>
      <x:c r="K98" s="4"/>
      <x:c r="L98" s="4"/>
    </x:row>
    <x:row r="99" ht="60" customHeight="1">
      <x:c r="A99" s="4" t="str">
        <x:v>K2.04</x:v>
      </x:c>
      <x:c r="B99" s="4" t="str">
        <x:v>Stakeholder influence and impact map</x:v>
      </x:c>
      <x:c r="C99" s="4" t="str">
        <x:v>Influence</x:v>
      </x:c>
      <x:c r="D99" s="4" t="str">
        <x:v>Supervisors influence local practice; employee representatives provide design feedback.</x:v>
      </x:c>
      <x:c r="E99" s="4"/>
      <x:c r="F99" s="4"/>
      <x:c r="G99" s="4"/>
      <x:c r="H99" s="4"/>
      <x:c r="I99" s="4"/>
      <x:c r="J99" s="4"/>
      <x:c r="K99" s="4"/>
      <x:c r="L99" s="4"/>
    </x:row>
    <x:row r="100" ht="60" customHeight="1">
      <x:c r="A100" s="4" t="str">
        <x:v>K2.04</x:v>
      </x:c>
      <x:c r="B100" s="4" t="str">
        <x:v>Stakeholder influence and impact map</x:v>
      </x:c>
      <x:c r="C100" s="4" t="str">
        <x:v>Current view and evidence</x:v>
      </x:c>
      <x:c r="D100" s="4" t="str">
        <x:v>Focus-group participants support tracking but question device access and language support.</x:v>
      </x:c>
      <x:c r="E100" s="4"/>
      <x:c r="F100" s="4"/>
      <x:c r="G100" s="4"/>
      <x:c r="H100" s="4"/>
      <x:c r="I100" s="4"/>
      <x:c r="J100" s="4"/>
      <x:c r="K100" s="4"/>
      <x:c r="L100" s="4"/>
    </x:row>
    <x:row r="101" ht="60" customHeight="1">
      <x:c r="A101" s="172" t="str">
        <x:v>K2.04</x:v>
      </x:c>
      <x:c r="B101" s="172" t="str">
        <x:v>Stakeholder influence and impact map</x:v>
      </x:c>
      <x:c r="C101" s="172" t="str">
        <x:v>Required involvement</x:v>
      </x:c>
      <x:c r="D101" s="172" t="str">
        <x:v>A workflow trial, review of assisted intake and feedback before the first wave.</x:v>
      </x:c>
    </x:row>
    <x:row r="102" ht="60" customHeight="1">
      <x:c r="A102" s="172" t="str">
        <x:v>K2.04</x:v>
      </x:c>
      <x:c r="B102" s="172" t="str">
        <x:v>Stakeholder influence and impact map</x:v>
      </x:c>
      <x:c r="C102" s="172" t="str">
        <x:v>Owner and channel</x:v>
      </x:c>
      <x:c r="D102" s="172" t="str">
        <x:v>Site supervisor and service adviser jointly run shift briefings and the written feedback route.</x:v>
      </x:c>
    </x:row>
    <x:row r="103" ht="60" customHeight="1">
      <x:c r="A103" s="172" t="str">
        <x:v>K2.04</x:v>
      </x:c>
      <x:c r="B103" s="172" t="str">
        <x:v>Stakeholder influence and impact map</x:v>
      </x:c>
      <x:c r="C103" s="172" t="str">
        <x:v>Review trigger</x:v>
      </x:c>
      <x:c r="D103" s="172" t="str">
        <x:v>After the trial, after significant design changes and before another site joins.</x:v>
      </x:c>
    </x:row>
    <x:row r="104" ht="60" customHeight="1">
      <x:c r="A104" s="172" t="str">
        <x:v>K2.05</x:v>
      </x:c>
      <x:c r="B104" s="172" t="str">
        <x:v>Decision rights and RACI record</x:v>
      </x:c>
      <x:c r="C104" s="172" t="str">
        <x:v>Decision or output</x:v>
      </x:c>
      <x:c r="D104" s="172" t="str">
        <x:v>Approve the assisted-intake operating design for the first pilot.</x:v>
      </x:c>
    </x:row>
    <x:row r="105" ht="60" customHeight="1">
      <x:c r="A105" s="172" t="str">
        <x:v>K2.05</x:v>
      </x:c>
      <x:c r="B105" s="172" t="str">
        <x:v>Decision rights and RACI record</x:v>
      </x:c>
      <x:c r="C105" s="172" t="str">
        <x:v>Accountable owner</x:v>
      </x:c>
      <x:c r="D105" s="172" t="str">
        <x:v>HR Service Director; approval remains subject to the data owner's information requirements.</x:v>
      </x:c>
    </x:row>
    <x:row r="106" ht="60" customHeight="1">
      <x:c r="A106" s="172" t="str">
        <x:v>K2.05</x:v>
      </x:c>
      <x:c r="B106" s="172" t="str">
        <x:v>Decision rights and RACI record</x:v>
      </x:c>
      <x:c r="C106" s="172" t="str">
        <x:v>Responsible lead</x:v>
      </x:c>
      <x:c r="D106" s="172" t="str">
        <x:v>HR service design lead prepares the workflow, instructions and work trial.</x:v>
      </x:c>
    </x:row>
    <x:row r="107" ht="60" customHeight="1">
      <x:c r="A107" s="172" t="str">
        <x:v>K2.05</x:v>
      </x:c>
      <x:c r="B107" s="172" t="str">
        <x:v>Decision rights and RACI record</x:v>
      </x:c>
      <x:c r="C107" s="172" t="str">
        <x:v>Consulted parties</x:v>
      </x:c>
      <x:c r="D107" s="172" t="str">
        <x:v>Shift employees, site supervisor, Information Security and service-quality lead.</x:v>
      </x:c>
    </x:row>
    <x:row r="108" ht="60" customHeight="1">
      <x:c r="A108" s="172" t="str">
        <x:v>K2.05</x:v>
      </x:c>
      <x:c r="B108" s="172" t="str">
        <x:v>Decision rights and RACI record</x:v>
      </x:c>
      <x:c r="C108" s="172" t="str">
        <x:v>Informed parties</x:v>
      </x:c>
      <x:c r="D108" s="172" t="str">
        <x:v>All pilot advisers, local managers, employee representatives and support staff.</x:v>
      </x:c>
    </x:row>
    <x:row r="109" ht="60" customHeight="1">
      <x:c r="A109" s="172" t="str">
        <x:v>K2.05</x:v>
      </x:c>
      <x:c r="B109" s="172" t="str">
        <x:v>Decision rights and RACI record</x:v>
      </x:c>
      <x:c r="C109" s="172" t="str">
        <x:v>Evidence required</x:v>
      </x:c>
      <x:c r="D109" s="172" t="str">
        <x:v>Trial record, access check, exception route and support-cover confirmation.</x:v>
      </x:c>
    </x:row>
    <x:row r="110" ht="60" customHeight="1">
      <x:c r="A110" s="172" t="str">
        <x:v>K2.05</x:v>
      </x:c>
      <x:c r="B110" s="172" t="str">
        <x:v>Decision rights and RACI record</x:v>
      </x:c>
      <x:c r="C110" s="172" t="str">
        <x:v>Escalation</x:v>
      </x:c>
      <x:c r="D110" s="172" t="str">
        <x:v>Unresolved cross-functional issues go to the coalition with options and consequences.</x:v>
      </x:c>
    </x:row>
    <x:row r="111" ht="60" customHeight="1">
      <x:c r="A111" s="172" t="str">
        <x:v>K2.05</x:v>
      </x:c>
      <x:c r="B111" s="172" t="str">
        <x:v>Decision rights and RACI record</x:v>
      </x:c>
      <x:c r="C111" s="172" t="str">
        <x:v>Acceptance and review</x:v>
      </x:c>
      <x:c r="D111" s="172" t="str">
        <x:v>Owners confirm roles in the charter review; the matrix is revisited before wave 2.</x:v>
      </x:c>
    </x:row>
    <x:row r="112" ht="60" customHeight="1">
      <x:c r="A112" s="172" t="str">
        <x:v>K2.06</x:v>
      </x:c>
      <x:c r="B112" s="172" t="str">
        <x:v>Leadership behaviour-to-evidence card</x:v>
      </x:c>
      <x:c r="C112" s="172" t="str">
        <x:v>Change promise</x:v>
      </x:c>
      <x:c r="D112" s="172" t="str">
        <x:v>Requests receive consistent ownership, regardless of personal access to a senior manager.</x:v>
      </x:c>
    </x:row>
    <x:row r="113" ht="60" customHeight="1">
      <x:c r="A113" s="172" t="str">
        <x:v>K2.06</x:v>
      </x:c>
      <x:c r="B113" s="172" t="str">
        <x:v>Leadership behaviour-to-evidence card</x:v>
      </x:c>
      <x:c r="C113" s="172" t="str">
        <x:v>Trigger situation</x:v>
      </x:c>
      <x:c r="D113" s="172" t="str">
        <x:v>A manager receives a personal request to bypass the agreed service route.</x:v>
      </x:c>
    </x:row>
    <x:row r="114" ht="60" customHeight="1">
      <x:c r="A114" s="172" t="str">
        <x:v>K2.06</x:v>
      </x:c>
      <x:c r="B114" s="172" t="str">
        <x:v>Leadership behaviour-to-evidence card</x:v>
      </x:c>
      <x:c r="C114" s="172" t="str">
        <x:v>Expected action</x:v>
      </x:c>
      <x:c r="D114" s="172" t="str">
        <x:v>Help the employee create or find the tracked request, then use the published exception route if needed.</x:v>
      </x:c>
    </x:row>
    <x:row r="115" ht="60" customHeight="1">
      <x:c r="A115" s="172" t="str">
        <x:v>K2.06</x:v>
      </x:c>
      <x:c r="B115" s="172" t="str">
        <x:v>Leadership behaviour-to-evidence card</x:v>
      </x:c>
      <x:c r="C115" s="172" t="str">
        <x:v>Avoided behaviour</x:v>
      </x:c>
      <x:c r="D115" s="172" t="str">
        <x:v>Privately asking a favourite adviser to resolve the case outside the queue without a record.</x:v>
      </x:c>
    </x:row>
    <x:row r="116" ht="60" customHeight="1">
      <x:c r="A116" s="172" t="str">
        <x:v>K2.06</x:v>
      </x:c>
      <x:c r="B116" s="172" t="str">
        <x:v>Leadership behaviour-to-evidence card</x:v>
      </x:c>
      <x:c r="C116" s="172" t="str">
        <x:v>Support needed</x:v>
      </x:c>
      <x:c r="D116" s="172" t="str">
        <x:v>A quick reference, working access and an escalation owner who responds.</x:v>
      </x:c>
    </x:row>
    <x:row r="117" ht="60" customHeight="1">
      <x:c r="A117" s="172" t="str">
        <x:v>K2.06</x:v>
      </x:c>
      <x:c r="B117" s="172" t="str">
        <x:v>Leadership behaviour-to-evidence card</x:v>
      </x:c>
      <x:c r="C117" s="172" t="str">
        <x:v>Evidence</x:v>
      </x:c>
      <x:c r="D117" s="172" t="str">
        <x:v>A de-identified example of the manager using the correct route and explaining the reason.</x:v>
      </x:c>
    </x:row>
    <x:row r="118" ht="60" customHeight="1">
      <x:c r="A118" s="172" t="str">
        <x:v>K2.06</x:v>
      </x:c>
      <x:c r="B118" s="172" t="str">
        <x:v>Leadership behaviour-to-evidence card</x:v>
      </x:c>
      <x:c r="C118" s="172" t="str">
        <x:v>Feedback conversation</x:v>
      </x:c>
      <x:c r="D118" s="172" t="str">
        <x:v>Service lead discusses patterns with managers; employees can report access problems without naming a leader publicly.</x:v>
      </x:c>
    </x:row>
    <x:row r="119" ht="60" customHeight="1">
      <x:c r="A119" s="172" t="str">
        <x:v>K2.06</x:v>
      </x:c>
      <x:c r="B119" s="172" t="str">
        <x:v>Leadership behaviour-to-evidence card</x:v>
      </x:c>
      <x:c r="C119" s="172" t="str">
        <x:v>Review and adjustment</x:v>
      </x:c>
      <x:c r="D119" s="172" t="str">
        <x:v>Two managers needed an easier reference guide; the guide is simplified before the next briefing.</x:v>
      </x:c>
    </x:row>
    <x:row r="120" ht="60" customHeight="1">
      <x:c r="A120" s="172" t="str">
        <x:v>K2.07</x:v>
      </x:c>
      <x:c r="B120" s="172" t="str">
        <x:v>Coalition decision meeting</x:v>
      </x:c>
      <x:c r="C120" s="172" t="str">
        <x:v>Decision agenda</x:v>
      </x:c>
      <x:c r="D120" s="172" t="str">
        <x:v>Whether the first pilot has enough operational cover to proceed.</x:v>
      </x:c>
    </x:row>
    <x:row r="121" ht="60" customHeight="1">
      <x:c r="A121" s="172" t="str">
        <x:v>K2.07</x:v>
      </x:c>
      <x:c r="B121" s="172" t="str">
        <x:v>Coalition decision meeting</x:v>
      </x:c>
      <x:c r="C121" s="172" t="str">
        <x:v>Pre-read</x:v>
      </x:c>
      <x:c r="D121" s="172" t="str">
        <x:v>Readiness conditions, capacity gap, fallback test and two possible pilot dates.</x:v>
      </x:c>
    </x:row>
    <x:row r="122" ht="60" customHeight="1">
      <x:c r="A122" s="172" t="str">
        <x:v>K2.07</x:v>
      </x:c>
      <x:c r="B122" s="172" t="str">
        <x:v>Coalition decision meeting</x:v>
      </x:c>
      <x:c r="C122" s="172" t="str">
        <x:v>Material exception</x:v>
      </x:c>
      <x:c r="D122" s="172" t="str">
        <x:v>The planned adviser cover is not available on one shift.</x:v>
      </x:c>
    </x:row>
    <x:row r="123" ht="60" customHeight="1">
      <x:c r="A123" s="172" t="str">
        <x:v>K2.07</x:v>
      </x:c>
      <x:c r="B123" s="172" t="str">
        <x:v>Coalition decision meeting</x:v>
      </x:c>
      <x:c r="C123" s="172" t="str">
        <x:v>Options and recommendation</x:v>
      </x:c>
      <x:c r="D123" s="172" t="str">
        <x:v>Move the pilot by one week or narrow the first test; project lead recommends a one-week move.</x:v>
      </x:c>
    </x:row>
    <x:row r="124" ht="60" customHeight="1">
      <x:c r="A124" s="172" t="str">
        <x:v>K2.07</x:v>
      </x:c>
      <x:c r="B124" s="172" t="str">
        <x:v>Coalition decision meeting</x:v>
      </x:c>
      <x:c r="C124" s="172" t="str">
        <x:v>Challenge and dissent</x:v>
      </x:c>
      <x:c r="D124" s="172" t="str">
        <x:v>Operations proposes overtime; the group asks whether fatigue and continuity consequences have been assessed.</x:v>
      </x:c>
    </x:row>
    <x:row r="125" ht="60" customHeight="1">
      <x:c r="A125" s="172" t="str">
        <x:v>K2.07</x:v>
      </x:c>
      <x:c r="B125" s="172" t="str">
        <x:v>Coalition decision meeting</x:v>
      </x:c>
      <x:c r="C125" s="172" t="str">
        <x:v>Decision</x:v>
      </x:c>
      <x:c r="D125" s="172" t="str">
        <x:v>Sponsor approves the one-week move and requests named cover before the revised date.</x:v>
      </x:c>
    </x:row>
    <x:row r="126" ht="60" customHeight="1">
      <x:c r="A126" s="172" t="str">
        <x:v>K2.07</x:v>
      </x:c>
      <x:c r="B126" s="172" t="str">
        <x:v>Coalition decision meeting</x:v>
      </x:c>
      <x:c r="C126" s="172" t="str">
        <x:v>Action and communication</x:v>
      </x:c>
      <x:c r="D126" s="172" t="str">
        <x:v>Operations confirms cover; the service lead explains the revised test date to participants.</x:v>
      </x:c>
    </x:row>
    <x:row r="127" ht="60" customHeight="1">
      <x:c r="A127" s="172" t="str">
        <x:v>K2.07</x:v>
      </x:c>
      <x:c r="B127" s="172" t="str">
        <x:v>Coalition decision meeting</x:v>
      </x:c>
      <x:c r="C127" s="172" t="str">
        <x:v>Record and review</x:v>
      </x:c>
      <x:c r="D127" s="172" t="str">
        <x:v>Decision DEC04 in the shared register; check evidence at the next readiness review.</x:v>
      </x:c>
    </x:row>
    <x:row r="128" ht="60" customHeight="1">
      <x:c r="A128" s="172" t="str">
        <x:v>K2.08</x:v>
      </x:c>
      <x:c r="B128" s="172" t="str">
        <x:v>Coalition effectiveness review</x:v>
      </x:c>
      <x:c r="C128" s="172" t="str">
        <x:v>Coverage</x:v>
      </x:c>
      <x:c r="D128" s="172" t="str">
        <x:v>Night-shift input was added after the first assisted-access review.</x:v>
      </x:c>
    </x:row>
    <x:row r="129" ht="60" customHeight="1">
      <x:c r="A129" s="172" t="str">
        <x:v>K2.08</x:v>
      </x:c>
      <x:c r="B129" s="172" t="str">
        <x:v>Coalition effectiveness review</x:v>
      </x:c>
      <x:c r="C129" s="172" t="str">
        <x:v>Authority</x:v>
      </x:c>
      <x:c r="D129" s="172" t="str">
        <x:v>Exception limits were approved by the service owner; security conditions remained with Information Security.</x:v>
      </x:c>
    </x:row>
    <x:row r="130" ht="60" customHeight="1">
      <x:c r="A130" s="172" t="str">
        <x:v>K2.08</x:v>
      </x:c>
      <x:c r="B130" s="172" t="str">
        <x:v>Coalition effectiveness review</x:v>
      </x:c>
      <x:c r="C130" s="172" t="str">
        <x:v>Follow-through</x:v>
      </x:c>
      <x:c r="D130" s="172" t="str">
        <x:v>Practice cover was not initially delivered; the pilot date moved rather than hiding the gap.</x:v>
      </x:c>
    </x:row>
    <x:row r="131" ht="60" customHeight="1">
      <x:c r="A131" s="172" t="str">
        <x:v>K2.08</x:v>
      </x:c>
      <x:c r="B131" s="172" t="str">
        <x:v>Coalition effectiveness review</x:v>
      </x:c>
      <x:c r="C131" s="172" t="str">
        <x:v>Challenge</x:v>
      </x:c>
      <x:c r="D131" s="172" t="str">
        <x:v>The service-quality lead challenged an early 'ready' claim based only on training attendance.</x:v>
      </x:c>
    </x:row>
    <x:row r="132" ht="60" customHeight="1">
      <x:c r="A132" s="172" t="str">
        <x:v>K2.08</x:v>
      </x:c>
      <x:c r="B132" s="172" t="str">
        <x:v>Coalition effectiveness review</x:v>
      </x:c>
      <x:c r="C132" s="172" t="str">
        <x:v>Trust and communication</x:v>
      </x:c>
      <x:c r="D132" s="172" t="str">
        <x:v>A brief note explained what employee feedback changed and why the pilot was delayed.</x:v>
      </x:c>
    </x:row>
    <x:row r="133" ht="60" customHeight="1">
      <x:c r="A133" s="172" t="str">
        <x:v>K2.08</x:v>
      </x:c>
      <x:c r="B133" s="172" t="str">
        <x:v>Coalition effectiveness review</x:v>
      </x:c>
      <x:c r="C133" s="172" t="str">
        <x:v>Workload</x:v>
      </x:c>
      <x:c r="D133" s="172" t="str">
        <x:v>Routine reporting was shortened, releasing time for blocked decisions.</x:v>
      </x:c>
    </x:row>
    <x:row r="134" ht="60" customHeight="1">
      <x:c r="A134" s="172" t="str">
        <x:v>K2.08</x:v>
      </x:c>
      <x:c r="B134" s="172" t="str">
        <x:v>Coalition effectiveness review</x:v>
      </x:c>
      <x:c r="C134" s="172" t="str">
        <x:v>Improvement actions</x:v>
      </x:c>
      <x:c r="D134" s="172" t="str">
        <x:v>Add a standing contrary-evidence question and publish decision owners with every update.</x:v>
      </x:c>
    </x:row>
    <x:row r="135" ht="60" customHeight="1">
      <x:c r="A135" s="172" t="str">
        <x:v>K2.08</x:v>
      </x:c>
      <x:c r="B135" s="172" t="str">
        <x:v>Coalition effectiveness review</x:v>
      </x:c>
      <x:c r="C135" s="172" t="str">
        <x:v>Review evidence</x:v>
      </x:c>
      <x:c r="D135" s="172" t="str">
        <x:v>Trace the next three decisions for timeliness, evidence and visible follow-through.</x:v>
      </x:c>
    </x:row>
    <x:row r="136" ht="60" customHeight="1">
      <x:c r="A136" s="172" t="str">
        <x:v>K3.01</x:v>
      </x:c>
      <x:c r="B136" s="172" t="str">
        <x:v>Change vision canvas</x:v>
      </x:c>
      <x:c r="C136" s="172" t="str">
        <x:v>Purpose</x:v>
      </x:c>
      <x:c r="D136" s="172" t="str">
        <x:v>Make HR support reliable, accessible and easier to navigate across the group.</x:v>
      </x:c>
    </x:row>
    <x:row r="137" ht="60" customHeight="1">
      <x:c r="A137" s="172" t="str">
        <x:v>K3.01</x:v>
      </x:c>
      <x:c r="B137" s="172" t="str">
        <x:v>Change vision canvas</x:v>
      </x:c>
      <x:c r="C137" s="172" t="str">
        <x:v>Future experience</x:v>
      </x:c>
      <x:c r="D137" s="172" t="str">
        <x:v>One request, visible ownership, a clear next step and an assisted route when digital access is unsuitable.</x:v>
      </x:c>
    </x:row>
    <x:row r="138" ht="60" customHeight="1">
      <x:c r="A138" s="172" t="str">
        <x:v>K3.01</x:v>
      </x:c>
      <x:c r="B138" s="172" t="str">
        <x:v>Change vision canvas</x:v>
      </x:c>
      <x:c r="C138" s="172" t="str">
        <x:v>Changed practice</x:v>
      </x:c>
      <x:c r="D138" s="172" t="str">
        <x:v>Advisers maintain one case record; managers use defined decision limits and a visible exception route.</x:v>
      </x:c>
    </x:row>
    <x:row r="139" ht="60" customHeight="1">
      <x:c r="A139" s="172" t="str">
        <x:v>K3.01</x:v>
      </x:c>
      <x:c r="B139" s="172" t="str">
        <x:v>Change vision canvas</x:v>
      </x:c>
      <x:c r="C139" s="172" t="str">
        <x:v>Value</x:v>
      </x:c>
      <x:c r="D139" s="172" t="str">
        <x:v>Fewer repeated contacts, less reconstruction of case histories and more predictable resolution.</x:v>
      </x:c>
    </x:row>
    <x:row r="140" ht="60" customHeight="1">
      <x:c r="A140" s="172" t="str">
        <x:v>K3.01</x:v>
      </x:c>
      <x:c r="B140" s="172" t="str">
        <x:v>Change vision canvas</x:v>
      </x:c>
      <x:c r="C140" s="172" t="str">
        <x:v>Protected conditions</x:v>
      </x:c>
      <x:c r="D140" s="172" t="str">
        <x:v>Confidentiality, human assistance, fair treatment and access during published service hours.</x:v>
      </x:c>
    </x:row>
    <x:row r="141" ht="60" customHeight="1">
      <x:c r="A141" s="172" t="str">
        <x:v>K3.01</x:v>
      </x:c>
      <x:c r="B141" s="172" t="str">
        <x:v>Change vision canvas</x:v>
      </x:c>
      <x:c r="C141" s="172" t="str">
        <x:v>Boundary</x:v>
      </x:c>
      <x:c r="D141" s="172" t="str">
        <x:v>It does not authorise changes to payroll calculation or formal employee-relations case management.</x:v>
      </x:c>
    </x:row>
    <x:row r="142" ht="60" customHeight="1">
      <x:c r="A142" s="172" t="str">
        <x:v>K3.01</x:v>
      </x:c>
      <x:c r="B142" s="172" t="str">
        <x:v>Change vision canvas</x:v>
      </x:c>
      <x:c r="C142" s="172" t="str">
        <x:v>Plain-language statement</x:v>
      </x:c>
      <x:c r="D142" s="172" t="str">
        <x:v>Every employee should know who owns their HR request and what happens next. We will achieve this through consistent tracking, clear decisions and accessible support.</x:v>
      </x:c>
    </x:row>
    <x:row r="143" ht="60" customHeight="1">
      <x:c r="A143" s="172" t="str">
        <x:v>K3.01</x:v>
      </x:c>
      <x:c r="B143" s="172" t="str">
        <x:v>Change vision canvas</x:v>
      </x:c>
      <x:c r="C143" s="172" t="str">
        <x:v>Decision test</x:v>
      </x:c>
      <x:c r="D143" s="172" t="str">
        <x:v>A portal-only design that removes assisted access for shift employees.</x:v>
      </x:c>
    </x:row>
    <x:row r="144" ht="60" customHeight="1">
      <x:c r="A144" s="172" t="str">
        <x:v>K3.02</x:v>
      </x:c>
      <x:c r="B144" s="172" t="str">
        <x:v>Current-to-future work map</x:v>
      </x:c>
      <x:c r="C144" s="172" t="str">
        <x:v>Workflow and boundary</x:v>
      </x:c>
      <x:c r="D144" s="172" t="str">
        <x:v>From an employee raising an eligible HR request to confirmed resolution.</x:v>
      </x:c>
    </x:row>
    <x:row r="145" ht="60" customHeight="1">
      <x:c r="A145" s="172" t="str">
        <x:v>K3.02</x:v>
      </x:c>
      <x:c r="B145" s="172" t="str">
        <x:v>Current-to-future work map</x:v>
      </x:c>
      <x:c r="C145" s="172" t="str">
        <x:v>Current practice</x:v>
      </x:c>
      <x:c r="D145" s="172" t="str">
        <x:v>Email, calls and personal contacts create separate records; exception authority varies by manager.</x:v>
      </x:c>
    </x:row>
    <x:row r="146" ht="60" customHeight="1">
      <x:c r="A146" s="172" t="str">
        <x:v>K3.02</x:v>
      </x:c>
      <x:c r="B146" s="172" t="str">
        <x:v>Current-to-future work map</x:v>
      </x:c>
      <x:c r="C146" s="172" t="str">
        <x:v>Future practice</x:v>
      </x:c>
      <x:c r="D146" s="172" t="str">
        <x:v>Every eligible request has one record, an owner, a target date and a defined exception route.</x:v>
      </x:c>
    </x:row>
    <x:row r="147" ht="60" customHeight="1">
      <x:c r="A147" s="172" t="str">
        <x:v>K3.02</x:v>
      </x:c>
      <x:c r="B147" s="172" t="str">
        <x:v>Current-to-future work map</x:v>
      </x:c>
      <x:c r="C147" s="172" t="str">
        <x:v>Unchanged work</x:v>
      </x:c>
      <x:c r="D147" s="172" t="str">
        <x:v>Specialist advice, confidentiality obligations and the ability to request human assistance.</x:v>
      </x:c>
    </x:row>
    <x:row r="148" ht="60" customHeight="1">
      <x:c r="A148" s="172" t="str">
        <x:v>K3.02</x:v>
      </x:c>
      <x:c r="B148" s="172" t="str">
        <x:v>Current-to-future work map</x:v>
      </x:c>
      <x:c r="C148" s="172" t="str">
        <x:v>Role changes</x:v>
      </x:c>
      <x:c r="D148" s="172" t="str">
        <x:v>Advisers own the case record; managers decide within published limits; specialists accept named referrals.</x:v>
      </x:c>
    </x:row>
    <x:row r="149" ht="60" customHeight="1">
      <x:c r="A149" s="172" t="str">
        <x:v>K3.02</x:v>
      </x:c>
      <x:c r="B149" s="172" t="str">
        <x:v>Current-to-future work map</x:v>
      </x:c>
      <x:c r="C149" s="172" t="str">
        <x:v>Information and technology</x:v>
      </x:c>
      <x:c r="D149" s="172" t="str">
        <x:v>A usable case record, current knowledge articles and access appropriate to role.</x:v>
      </x:c>
    </x:row>
    <x:row r="150" ht="60" customHeight="1">
      <x:c r="A150" s="172" t="str">
        <x:v>K3.02</x:v>
      </x:c>
      <x:c r="B150" s="172" t="str">
        <x:v>Current-to-future work map</x:v>
      </x:c>
      <x:c r="C150" s="172" t="str">
        <x:v>Transition arrangements</x:v>
      </x:c>
      <x:c r="D150" s="172" t="str">
        <x:v>A monitored assisted-intake desk and reconciliation of requests received through old channels.</x:v>
      </x:c>
    </x:row>
    <x:row r="151" ht="60" customHeight="1">
      <x:c r="A151" s="172" t="str">
        <x:v>K3.02</x:v>
      </x:c>
      <x:c r="B151" s="172" t="str">
        <x:v>Current-to-future work map</x:v>
      </x:c>
      <x:c r="C151" s="172" t="str">
        <x:v>Open design decisions</x:v>
      </x:c>
      <x:c r="D151" s="172" t="str">
        <x:v>Who authorises urgent exceptions when the normal decision owner is absent.</x:v>
      </x:c>
    </x:row>
    <x:row r="152" ht="60" customHeight="1">
      <x:c r="A152" s="172" t="str">
        <x:v>K3.03</x:v>
      </x:c>
      <x:c r="B152" s="172" t="str">
        <x:v>Employee transition journey</x:v>
      </x:c>
      <x:c r="C152" s="172" t="str">
        <x:v>Employee group</x:v>
      </x:c>
      <x:c r="D152" s="172" t="str">
        <x:v>A shift-based technician raising an HR request through assisted intake.</x:v>
      </x:c>
    </x:row>
    <x:row r="153" ht="60" customHeight="1">
      <x:c r="A153" s="172" t="str">
        <x:v>K3.03</x:v>
      </x:c>
      <x:c r="B153" s="172" t="str">
        <x:v>Employee transition journey</x:v>
      </x:c>
      <x:c r="C153" s="172" t="str">
        <x:v>Before first use</x:v>
      </x:c>
      <x:c r="D153" s="172" t="str">
        <x:v>A short briefing explains that assistance remains available and where the request reference will be recorded.</x:v>
      </x:c>
    </x:row>
    <x:row r="154" ht="60" customHeight="1">
      <x:c r="A154" s="172" t="str">
        <x:v>K3.03</x:v>
      </x:c>
      <x:c r="B154" s="172" t="str">
        <x:v>Employee transition journey</x:v>
      </x:c>
      <x:c r="C154" s="172" t="str">
        <x:v>First attempt</x:v>
      </x:c>
      <x:c r="D154" s="172" t="str">
        <x:v>The adviser helps create the record and checks that the employee understands the next step.</x:v>
      </x:c>
    </x:row>
    <x:row r="155" ht="60" customHeight="1">
      <x:c r="A155" s="172" t="str">
        <x:v>K3.03</x:v>
      </x:c>
      <x:c r="B155" s="172" t="str">
        <x:v>Employee transition journey</x:v>
      </x:c>
      <x:c r="C155" s="172" t="str">
        <x:v>Difficult moment</x:v>
      </x:c>
      <x:c r="D155" s="172" t="str">
        <x:v>The request needs an exception decision and the employee cannot see who now owns it.</x:v>
      </x:c>
    </x:row>
    <x:row r="156" ht="60" customHeight="1">
      <x:c r="A156" s="172" t="str">
        <x:v>K3.03</x:v>
      </x:c>
      <x:c r="B156" s="172" t="str">
        <x:v>Employee transition journey</x:v>
      </x:c>
      <x:c r="C156" s="172" t="str">
        <x:v>Support response</x:v>
      </x:c>
      <x:c r="D156" s="172" t="str">
        <x:v>A named case owner explains the decision route and provides an accessible status update.</x:v>
      </x:c>
    </x:row>
    <x:row r="157" ht="60" customHeight="1">
      <x:c r="A157" s="172" t="str">
        <x:v>K3.03</x:v>
      </x:c>
      <x:c r="B157" s="172" t="str">
        <x:v>Employee transition journey</x:v>
      </x:c>
      <x:c r="C157" s="172" t="str">
        <x:v>After resolution</x:v>
      </x:c>
      <x:c r="D157" s="172" t="str">
        <x:v>The employee is asked whether the issue was resolved and whether repeated contact was necessary.</x:v>
      </x:c>
    </x:row>
    <x:row r="158" ht="60" customHeight="1">
      <x:c r="A158" s="172" t="str">
        <x:v>K3.03</x:v>
      </x:c>
      <x:c r="B158" s="172" t="str">
        <x:v>Employee transition journey</x:v>
      </x:c>
      <x:c r="C158" s="172" t="str">
        <x:v>After project support</x:v>
      </x:c>
      <x:c r="D158" s="172" t="str">
        <x:v>Published assistance hours, a maintained guide and an escalation route owned by the service team.</x:v>
      </x:c>
    </x:row>
    <x:row r="159" ht="60" customHeight="1">
      <x:c r="A159" s="172" t="str">
        <x:v>K3.03</x:v>
      </x:c>
      <x:c r="B159" s="172" t="str">
        <x:v>Employee transition journey</x:v>
      </x:c>
      <x:c r="C159" s="172" t="str">
        <x:v>Evidence and owner</x:v>
      </x:c>
      <x:c r="D159" s="172" t="str">
        <x:v>Service lead observes three assisted cases per shift pattern and reviews de-identified feedback.</x:v>
      </x:c>
    </x:row>
    <x:row r="160" ht="60" customHeight="1">
      <x:c r="A160" s="172" t="str">
        <x:v>K3.04</x:v>
      </x:c>
      <x:c r="B160" s="172" t="str">
        <x:v>Design principles and non-negotiables</x:v>
      </x:c>
      <x:c r="C160" s="172" t="str">
        <x:v>Principle</x:v>
      </x:c>
      <x:c r="D160" s="172" t="str">
        <x:v>Make ownership visible to the person who raised the request.</x:v>
      </x:c>
    </x:row>
    <x:row r="161" ht="60" customHeight="1">
      <x:c r="A161" s="172" t="str">
        <x:v>K3.04</x:v>
      </x:c>
      <x:c r="B161" s="172" t="str">
        <x:v>Design principles and non-negotiables</x:v>
      </x:c>
      <x:c r="C161" s="172" t="str">
        <x:v>Why it matters</x:v>
      </x:c>
      <x:c r="D161" s="172" t="str">
        <x:v>Clear ownership reduces repeated contact and helps people know what to do next.</x:v>
      </x:c>
    </x:row>
    <x:row r="162" ht="60" customHeight="1">
      <x:c r="A162" s="172" t="str">
        <x:v>K3.04</x:v>
      </x:c>
      <x:c r="B162" s="172" t="str">
        <x:v>Design principles and non-negotiables</x:v>
      </x:c>
      <x:c r="C162" s="172" t="str">
        <x:v>Practical test</x:v>
      </x:c>
      <x:c r="D162" s="172" t="str">
        <x:v>A transfer is incomplete until the receiving owner accepts the case and the user can obtain an update.</x:v>
      </x:c>
    </x:row>
    <x:row r="163" ht="60" customHeight="1">
      <x:c r="A163" s="172" t="str">
        <x:v>K3.04</x:v>
      </x:c>
      <x:c r="B163" s="172" t="str">
        <x:v>Design principles and non-negotiables</x:v>
      </x:c>
      <x:c r="C163" s="172" t="str">
        <x:v>Non-negotiable</x:v>
      </x:c>
      <x:c r="D163" s="172" t="str">
        <x:v>Sensitive case information is visible only to authorised roles.</x:v>
      </x:c>
    </x:row>
    <x:row r="164" ht="60" customHeight="1">
      <x:c r="A164" s="172" t="str">
        <x:v>K3.04</x:v>
      </x:c>
      <x:c r="B164" s="172" t="str">
        <x:v>Design principles and non-negotiables</x:v>
      </x:c>
      <x:c r="C164" s="172" t="str">
        <x:v>Authority</x:v>
      </x:c>
      <x:c r="D164" s="172" t="str">
        <x:v>The data owner and Information Security lead define and approve access requirements.</x:v>
      </x:c>
    </x:row>
    <x:row r="165" ht="60" customHeight="1">
      <x:c r="A165" s="172" t="str">
        <x:v>K3.04</x:v>
      </x:c>
      <x:c r="B165" s="172" t="str">
        <x:v>Design principles and non-negotiables</x:v>
      </x:c>
      <x:c r="C165" s="172" t="str">
        <x:v>Trade-off</x:v>
      </x:c>
      <x:c r="D165" s="172" t="str">
        <x:v>A detailed status message may be informative but disclose too much; use an appropriate summary.</x:v>
      </x:c>
    </x:row>
    <x:row r="166" ht="60" customHeight="1">
      <x:c r="A166" s="172" t="str">
        <x:v>K3.04</x:v>
      </x:c>
      <x:c r="B166" s="172" t="str">
        <x:v>Design principles and non-negotiables</x:v>
      </x:c>
      <x:c r="C166" s="172" t="str">
        <x:v>Exception process</x:v>
      </x:c>
      <x:c r="D166" s="172" t="str">
        <x:v>Document the issue and obtain the relevant authority's decision before changing the control.</x:v>
      </x:c>
    </x:row>
    <x:row r="167" ht="60" customHeight="1">
      <x:c r="A167" s="172" t="str">
        <x:v>K3.04</x:v>
      </x:c>
      <x:c r="B167" s="172" t="str">
        <x:v>Design principles and non-negotiables</x:v>
      </x:c>
      <x:c r="C167" s="172" t="str">
        <x:v>Review and ownership</x:v>
      </x:c>
      <x:c r="D167" s="172" t="str">
        <x:v>Service design lead reviews them at each wave and records changes in the design log.</x:v>
      </x:c>
    </x:row>
    <x:row r="168" ht="60" customHeight="1">
      <x:c r="A168" s="172" t="str">
        <x:v>K3.05</x:v>
      </x:c>
      <x:c r="B168" s="172" t="str">
        <x:v>Behaviour-to-value logic map</x:v>
      </x:c>
      <x:c r="C168" s="172" t="str">
        <x:v>Investment and activities</x:v>
      </x:c>
      <x:c r="D168" s="172" t="str">
        <x:v>Design time, protected practice, case-tracking configuration and assisted-intake support.</x:v>
      </x:c>
    </x:row>
    <x:row r="169" ht="60" customHeight="1">
      <x:c r="A169" s="172" t="str">
        <x:v>K3.05</x:v>
      </x:c>
      <x:c r="B169" s="172" t="str">
        <x:v>Behaviour-to-value logic map</x:v>
      </x:c>
      <x:c r="C169" s="172" t="str">
        <x:v>Outputs</x:v>
      </x:c>
      <x:c r="D169" s="172" t="str">
        <x:v>A tested workflow, role-based guidance, decision limits and a working support route.</x:v>
      </x:c>
    </x:row>
    <x:row r="170" ht="60" customHeight="1">
      <x:c r="A170" s="172" t="str">
        <x:v>K3.05</x:v>
      </x:c>
      <x:c r="B170" s="172" t="str">
        <x:v>Behaviour-to-value logic map</x:v>
      </x:c>
      <x:c r="C170" s="172" t="str">
        <x:v>Changed behaviour</x:v>
      </x:c>
      <x:c r="D170" s="172" t="str">
        <x:v>Advisers maintain one record; managers use the agreed limits; employees can find the next step.</x:v>
      </x:c>
    </x:row>
    <x:row r="171" ht="60" customHeight="1">
      <x:c r="A171" s="172" t="str">
        <x:v>K3.05</x:v>
      </x:c>
      <x:c r="B171" s="172" t="str">
        <x:v>Behaviour-to-value logic map</x:v>
      </x:c>
      <x:c r="C171" s="172" t="str">
        <x:v>Service outcome</x:v>
      </x:c>
      <x:c r="D171" s="172" t="str">
        <x:v>More eligible requests resolved within three working days and fewer repeated contacts.</x:v>
      </x:c>
    </x:row>
    <x:row r="172" ht="60" customHeight="1">
      <x:c r="A172" s="172" t="str">
        <x:v>K3.05</x:v>
      </x:c>
      <x:c r="B172" s="172" t="str">
        <x:v>Behaviour-to-value logic map</x:v>
      </x:c>
      <x:c r="C172" s="172" t="str">
        <x:v>People and quality safeguards</x:v>
      </x:c>
      <x:c r="D172" s="172" t="str">
        <x:v>Access, confidentiality, service quality and workload remain within agreed limits.</x:v>
      </x:c>
    </x:row>
    <x:row r="173" ht="60" customHeight="1">
      <x:c r="A173" s="172" t="str">
        <x:v>K3.05</x:v>
      </x:c>
      <x:c r="B173" s="172" t="str">
        <x:v>Behaviour-to-value logic map</x:v>
      </x:c>
      <x:c r="C173" s="172" t="str">
        <x:v>Assumptions</x:v>
      </x:c>
      <x:c r="D173" s="172" t="str">
        <x:v>Managers may continue informal bypasses; knowledge articles may become outdated; demand may change.</x:v>
      </x:c>
    </x:row>
    <x:row r="174" ht="60" customHeight="1">
      <x:c r="A174" s="172" t="str">
        <x:v>K3.05</x:v>
      </x:c>
      <x:c r="B174" s="172" t="str">
        <x:v>Behaviour-to-value logic map</x:v>
      </x:c>
      <x:c r="C174" s="172" t="str">
        <x:v>Measures</x:v>
      </x:c>
      <x:c r="D174" s="172" t="str">
        <x:v>Observed workflow use, case completeness, resolution counts, repeat-contact rates and quality checks.</x:v>
      </x:c>
    </x:row>
    <x:row r="175" ht="60" customHeight="1">
      <x:c r="A175" s="172" t="str">
        <x:v>K3.05</x:v>
      </x:c>
      <x:c r="B175" s="172" t="str">
        <x:v>Behaviour-to-value logic map</x:v>
      </x:c>
      <x:c r="C175" s="172" t="str">
        <x:v>Benefit owner</x:v>
      </x:c>
      <x:c r="D175" s="172" t="str">
        <x:v>HR Service Director owns service outcomes; Finance validates any monetary claim separately.</x:v>
      </x:c>
    </x:row>
    <x:row r="176" ht="60" customHeight="1">
      <x:c r="A176" s="172" t="str">
        <x:v>K3.06</x:v>
      </x:c>
      <x:c r="B176" s="172" t="str">
        <x:v>Strategic options and trade-offs</x:v>
      </x:c>
      <x:c r="C176" s="172" t="str">
        <x:v>Decision</x:v>
      </x:c>
      <x:c r="D176" s="172" t="str">
        <x:v>The first implementation approach for a reliable and accessible HR request service.</x:v>
      </x:c>
    </x:row>
    <x:row r="177" ht="60" customHeight="1">
      <x:c r="A177" s="172" t="str">
        <x:v>K3.06</x:v>
      </x:c>
      <x:c r="B177" s="172" t="str">
        <x:v>Strategic options and trade-offs</x:v>
      </x:c>
      <x:c r="C177" s="172" t="str">
        <x:v>Options</x:v>
      </x:c>
      <x:c r="D177" s="172" t="str">
        <x:v>A: portal-only launch; B: blended tracked intake; C: improve the current manual triage process.</x:v>
      </x:c>
    </x:row>
    <x:row r="178" ht="60" customHeight="1">
      <x:c r="A178" s="172" t="str">
        <x:v>K3.06</x:v>
      </x:c>
      <x:c r="B178" s="172" t="str">
        <x:v>Strategic options and trade-offs</x:v>
      </x:c>
      <x:c r="C178" s="172" t="str">
        <x:v>Mandatory screen</x:v>
      </x:c>
      <x:c r="D178" s="172" t="str">
        <x:v>A fails assisted-access requirements in its current form; it is not eligible despite a low cost estimate.</x:v>
      </x:c>
    </x:row>
    <x:row r="179" ht="60" customHeight="1">
      <x:c r="A179" s="172" t="str">
        <x:v>K3.06</x:v>
      </x:c>
      <x:c r="B179" s="172" t="str">
        <x:v>Strategic options and trade-offs</x:v>
      </x:c>
      <x:c r="C179" s="172" t="str">
        <x:v>Criteria and weights</x:v>
      </x:c>
      <x:c r="D179" s="172" t="str">
        <x:v>Service reliability 35%, accessibility 30%, deliverability 20%, whole-life effort 15%; illustrative local choices.</x:v>
      </x:c>
    </x:row>
    <x:row r="180" ht="60" customHeight="1">
      <x:c r="A180" s="172" t="str">
        <x:v>K3.06</x:v>
      </x:c>
      <x:c r="B180" s="172" t="str">
        <x:v>Strategic options and trade-offs</x:v>
      </x:c>
      <x:c r="C180" s="172" t="str">
        <x:v>Ratings and evidence</x:v>
      </x:c>
      <x:c r="D180" s="172" t="str">
        <x:v>B scores strongly on access and tracking but needs more practice cover; C is easier to start but has weaker status visibility.</x:v>
      </x:c>
    </x:row>
    <x:row r="181" ht="60" customHeight="1">
      <x:c r="A181" s="172" t="str">
        <x:v>K3.06</x:v>
      </x:c>
      <x:c r="B181" s="172" t="str">
        <x:v>Strategic options and trade-offs</x:v>
      </x:c>
      <x:c r="C181" s="172" t="str">
        <x:v>Sensitivity</x:v>
      </x:c>
      <x:c r="D181" s="172" t="str">
        <x:v>If configuration takes longer than expected, a temporary manual triage improvement may precede B.</x:v>
      </x:c>
    </x:row>
    <x:row r="182" ht="60" customHeight="1">
      <x:c r="A182" s="172" t="str">
        <x:v>K3.06</x:v>
      </x:c>
      <x:c r="B182" s="172" t="str">
        <x:v>Strategic options and trade-offs</x:v>
      </x:c>
      <x:c r="C182" s="172" t="str">
        <x:v>Decision</x:v>
      </x:c>
      <x:c r="D182" s="172" t="str">
        <x:v>Sponsor selects a bounded test of B, with C as temporary containment if the test is delayed.</x:v>
      </x:c>
    </x:row>
    <x:row r="183" ht="60" customHeight="1">
      <x:c r="A183" s="172" t="str">
        <x:v>K3.06</x:v>
      </x:c>
      <x:c r="B183" s="172" t="str">
        <x:v>Strategic options and trade-offs</x:v>
      </x:c>
      <x:c r="C183" s="172" t="str">
        <x:v>Conditions and review</x:v>
      </x:c>
      <x:c r="D183" s="172" t="str">
        <x:v>Confirm assisted access and exception authority before pilot approval.</x:v>
      </x:c>
    </x:row>
    <x:row r="184" ht="60" customHeight="1">
      <x:c r="A184" s="172" t="str">
        <x:v>K3.07</x:v>
      </x:c>
      <x:c r="B184" s="172" t="str">
        <x:v>Change strategy and roadmap</x:v>
      </x:c>
      <x:c r="C184" s="172" t="str">
        <x:v>Outcome and horizon</x:v>
      </x:c>
      <x:c r="D184" s="172" t="str">
        <x:v>A reliable, accessible HR request service, with a sustained review after the final planned wave.</x:v>
      </x:c>
    </x:row>
    <x:row r="185" ht="60" customHeight="1">
      <x:c r="A185" s="172" t="str">
        <x:v>K3.07</x:v>
      </x:c>
      <x:c r="B185" s="172" t="str">
        <x:v>Change strategy and roadmap</x:v>
      </x:c>
      <x:c r="C185" s="172" t="str">
        <x:v>Discovery</x:v>
      </x:c>
      <x:c r="D185" s="172" t="str">
        <x:v>Weeks 1-4: case evidence, employee experience, exception authority and access needs.</x:v>
      </x:c>
    </x:row>
    <x:row r="186" ht="60" customHeight="1">
      <x:c r="A186" s="172" t="str">
        <x:v>K3.07</x:v>
      </x:c>
      <x:c r="B186" s="172" t="str">
        <x:v>Change strategy and roadmap</x:v>
      </x:c>
      <x:c r="C186" s="172" t="str">
        <x:v>Design</x:v>
      </x:c>
      <x:c r="D186" s="172" t="str">
        <x:v>Weeks 5-6: future workflow, support, learning materials, permissions and measures.</x:v>
      </x:c>
    </x:row>
    <x:row r="187" ht="60" customHeight="1">
      <x:c r="A187" s="172" t="str">
        <x:v>K3.07</x:v>
      </x:c>
      <x:c r="B187" s="172" t="str">
        <x:v>Change strategy and roadmap</x:v>
      </x:c>
      <x:c r="C187" s="172" t="str">
        <x:v>Pilot</x:v>
      </x:c>
      <x:c r="D187" s="172" t="str">
        <x:v>Weeks 7-10: one-site trials with fallback and defined quality, access and service measures.</x:v>
      </x:c>
    </x:row>
    <x:row r="188" ht="60" customHeight="1">
      <x:c r="A188" s="172" t="str">
        <x:v>K3.07</x:v>
      </x:c>
      <x:c r="B188" s="172" t="str">
        <x:v>Change strategy and roadmap</x:v>
      </x:c>
      <x:c r="C188" s="172" t="str">
        <x:v>Extension</x:v>
      </x:c>
      <x:c r="D188" s="172" t="str">
        <x:v>Verified pilot results, resolved critical barriers, representative conditions and confirmed capacity.</x:v>
      </x:c>
    </x:row>
    <x:row r="189" ht="60" customHeight="1">
      <x:c r="A189" s="172" t="str">
        <x:v>K3.07</x:v>
      </x:c>
      <x:c r="B189" s="172" t="str">
        <x:v>Change strategy and roadmap</x:v>
      </x:c>
      <x:c r="C189" s="172" t="str">
        <x:v>Sustainment</x:v>
      </x:c>
      <x:c r="D189" s="172" t="str">
        <x:v>Operational ownership, monthly outcome reviews, maintained guidance and a 90-day reassessment.</x:v>
      </x:c>
    </x:row>
    <x:row r="190" ht="60" customHeight="1">
      <x:c r="A190" s="172" t="str">
        <x:v>K3.07</x:v>
      </x:c>
      <x:c r="B190" s="172" t="str">
        <x:v>Change strategy and roadmap</x:v>
      </x:c>
      <x:c r="C190" s="172" t="str">
        <x:v>Dependencies and owner</x:v>
      </x:c>
      <x:c r="D190" s="172" t="str">
        <x:v>Exception authority and support cover are critical; named owners report changes before the decision date.</x:v>
      </x:c>
    </x:row>
    <x:row r="191" ht="60" customHeight="1">
      <x:c r="A191" s="172" t="str">
        <x:v>K3.07</x:v>
      </x:c>
      <x:c r="B191" s="172" t="str">
        <x:v>Change strategy and roadmap</x:v>
      </x:c>
      <x:c r="C191" s="172" t="str">
        <x:v>Review trigger</x:v>
      </x:c>
      <x:c r="D191" s="172" t="str">
        <x:v>If the quality safeguard is missed, improve and retest before adding sites.</x:v>
      </x:c>
    </x:row>
    <x:row r="192" ht="60" customHeight="1">
      <x:c r="A192" s="172" t="str">
        <x:v>K3.08</x:v>
      </x:c>
      <x:c r="B192" s="172" t="str">
        <x:v>Vision and strategy challenge review</x:v>
      </x:c>
      <x:c r="C192" s="172" t="str">
        <x:v>Clarity test</x:v>
      </x:c>
      <x:c r="D192" s="172" t="str">
        <x:v>Most describe visible ownership; two incorrectly expect a digital-only service, so the statement is revised.</x:v>
      </x:c>
    </x:row>
    <x:row r="193" ht="60" customHeight="1">
      <x:c r="A193" s="172" t="str">
        <x:v>K3.08</x:v>
      </x:c>
      <x:c r="B193" s="172" t="str">
        <x:v>Vision and strategy challenge review</x:v>
      </x:c>
      <x:c r="C193" s="172" t="str">
        <x:v>Decision test</x:v>
      </x:c>
      <x:c r="D193" s="172" t="str">
        <x:v>It rejects removing assisted access even if that would simplify the technology build.</x:v>
      </x:c>
    </x:row>
    <x:row r="194" ht="60" customHeight="1">
      <x:c r="A194" s="172" t="str">
        <x:v>K3.08</x:v>
      </x:c>
      <x:c r="B194" s="172" t="str">
        <x:v>Vision and strategy challenge review</x:v>
      </x:c>
      <x:c r="C194" s="172" t="str">
        <x:v>Credibility test</x:v>
      </x:c>
      <x:c r="D194" s="172" t="str">
        <x:v>The support team has not confirmed cover for all shifts.</x:v>
      </x:c>
    </x:row>
    <x:row r="195" ht="60" customHeight="1">
      <x:c r="A195" s="172" t="str">
        <x:v>K3.08</x:v>
      </x:c>
      <x:c r="B195" s="172" t="str">
        <x:v>Vision and strategy challenge review</x:v>
      </x:c>
      <x:c r="C195" s="172" t="str">
        <x:v>Value test</x:v>
      </x:c>
      <x:c r="D195" s="172" t="str">
        <x:v>Tracking may help ownership, but exception decisions still need clear authority.</x:v>
      </x:c>
    </x:row>
    <x:row r="196" ht="60" customHeight="1">
      <x:c r="A196" s="172" t="str">
        <x:v>K3.08</x:v>
      </x:c>
      <x:c r="B196" s="172" t="str">
        <x:v>Vision and strategy challenge review</x:v>
      </x:c>
      <x:c r="C196" s="172" t="str">
        <x:v>Fairness and access test</x:v>
      </x:c>
      <x:c r="D196" s="172" t="str">
        <x:v>Employees without regular desk access need an alternative to email-only updates.</x:v>
      </x:c>
    </x:row>
    <x:row r="197" ht="60" customHeight="1">
      <x:c r="A197" s="172" t="str">
        <x:v>K3.08</x:v>
      </x:c>
      <x:c r="B197" s="172" t="str">
        <x:v>Vision and strategy challenge review</x:v>
      </x:c>
      <x:c r="C197" s="172" t="str">
        <x:v>Resource test</x:v>
      </x:c>
      <x:c r="D197" s="172" t="str">
        <x:v>Pause a lower-priority reporting enhancement to release practice time.</x:v>
      </x:c>
    </x:row>
    <x:row r="198" ht="60" customHeight="1">
      <x:c r="A198" s="172" t="str">
        <x:v>K3.08</x:v>
      </x:c>
      <x:c r="B198" s="172" t="str">
        <x:v>Vision and strategy challenge review</x:v>
      </x:c>
      <x:c r="C198" s="172" t="str">
        <x:v>Revisions</x:v>
      </x:c>
      <x:c r="D198" s="172" t="str">
        <x:v>Assisted access becomes explicit; wave 2 is conditional on representative work trials.</x:v>
      </x:c>
    </x:row>
    <x:row r="199" ht="60" customHeight="1">
      <x:c r="A199" s="172" t="str">
        <x:v>K3.08</x:v>
      </x:c>
      <x:c r="B199" s="172" t="str">
        <x:v>Vision and strategy challenge review</x:v>
      </x:c>
      <x:c r="C199" s="172" t="str">
        <x:v>Decision and owner</x:v>
      </x:c>
      <x:c r="D199" s="172" t="str">
        <x:v>Approve the revised vision and pilot design work, not an unconditional group-wide launch.</x:v>
      </x:c>
    </x:row>
    <x:row r="200" ht="60" customHeight="1">
      <x:c r="A200" s="172" t="str">
        <x:v>K4.01</x:v>
      </x:c>
      <x:c r="B200" s="172" t="str">
        <x:v>Change narrative and message house</x:v>
      </x:c>
      <x:c r="C200" s="172" t="str">
        <x:v>Central message</x:v>
      </x:c>
      <x:c r="D200" s="172" t="str">
        <x:v>We are making HR requests easier to track and resolve, while keeping human assistance available.</x:v>
      </x:c>
    </x:row>
    <x:row r="201" ht="60" customHeight="1">
      <x:c r="A201" s="172" t="str">
        <x:v>K4.01</x:v>
      </x:c>
      <x:c r="B201" s="172" t="str">
        <x:v>Change narrative and message house</x:v>
      </x:c>
      <x:c r="C201" s="172" t="str">
        <x:v>Why now</x:v>
      </x:c>
      <x:c r="D201" s="172" t="str">
        <x:v>The baseline shows inconsistent resolution and repeated contacts; the service review gives us a chance to redesign ownership.</x:v>
      </x:c>
    </x:row>
    <x:row r="202" ht="60" customHeight="1">
      <x:c r="A202" s="172" t="str">
        <x:v>K4.01</x:v>
      </x:c>
      <x:c r="B202" s="172" t="str">
        <x:v>Change narrative and message house</x:v>
      </x:c>
      <x:c r="C202" s="172" t="str">
        <x:v>What changes</x:v>
      </x:c>
      <x:c r="D202" s="172" t="str">
        <x:v>One case record, visible ownership and clear exception decisions.</x:v>
      </x:c>
    </x:row>
    <x:row r="203" ht="60" customHeight="1">
      <x:c r="A203" s="172" t="str">
        <x:v>K4.01</x:v>
      </x:c>
      <x:c r="B203" s="172" t="str">
        <x:v>Change narrative and message house</x:v>
      </x:c>
      <x:c r="C203" s="172" t="str">
        <x:v>What stays</x:v>
      </x:c>
      <x:c r="D203" s="172" t="str">
        <x:v>Specialist advice, confidentiality and assisted access remain.</x:v>
      </x:c>
    </x:row>
    <x:row r="204" ht="60" customHeight="1">
      <x:c r="A204" s="172" t="str">
        <x:v>K4.01</x:v>
      </x:c>
      <x:c r="B204" s="172" t="str">
        <x:v>Change narrative and message house</x:v>
      </x:c>
      <x:c r="C204" s="172" t="str">
        <x:v>Support</x:v>
      </x:c>
      <x:c r="D204" s="172" t="str">
        <x:v>Briefings, practice, quick guides and a named support route during the pilot.</x:v>
      </x:c>
    </x:row>
    <x:row r="205" ht="60" customHeight="1">
      <x:c r="A205" s="172" t="str">
        <x:v>K4.01</x:v>
      </x:c>
      <x:c r="B205" s="172" t="str">
        <x:v>Change narrative and message house</x:v>
      </x:c>
      <x:c r="C205" s="172" t="str">
        <x:v>Uncertainty</x:v>
      </x:c>
      <x:c r="D205" s="172" t="str">
        <x:v>The second wave date depends on pilot quality, access and capacity evidence.</x:v>
      </x:c>
    </x:row>
    <x:row r="206" ht="60" customHeight="1">
      <x:c r="A206" s="172" t="str">
        <x:v>K4.01</x:v>
      </x:c>
      <x:c r="B206" s="172" t="str">
        <x:v>Change narrative and message house</x:v>
      </x:c>
      <x:c r="C206" s="172" t="str">
        <x:v>Voice</x:v>
      </x:c>
      <x:c r="D206" s="172" t="str">
        <x:v>Shift briefings, a written feedback route and representative work trials.</x:v>
      </x:c>
    </x:row>
    <x:row r="207" ht="60" customHeight="1">
      <x:c r="A207" s="172" t="str">
        <x:v>K4.01</x:v>
      </x:c>
      <x:c r="B207" s="172" t="str">
        <x:v>Change narrative and message house</x:v>
      </x:c>
      <x:c r="C207" s="172" t="str">
        <x:v>Leader example</x:v>
      </x:c>
      <x:c r="D207" s="172" t="str">
        <x:v>Leaders use the agreed service route rather than private bypasses.</x:v>
      </x:c>
    </x:row>
    <x:row r="208" ht="60" customHeight="1">
      <x:c r="A208" s="172" t="str">
        <x:v>K4.02</x:v>
      </x:c>
      <x:c r="B208" s="172" t="str">
        <x:v>Audience needs and message map</x:v>
      </x:c>
      <x:c r="C208" s="172" t="str">
        <x:v>Audience</x:v>
      </x:c>
      <x:c r="D208" s="172" t="str">
        <x:v>Shift technicians who use shared devices and may not read corporate email daily.</x:v>
      </x:c>
    </x:row>
    <x:row r="209" ht="60" customHeight="1">
      <x:c r="A209" s="172" t="str">
        <x:v>K4.02</x:v>
      </x:c>
      <x:c r="B209" s="172" t="str">
        <x:v>Audience needs and message map</x:v>
      </x:c>
      <x:c r="C209" s="172" t="str">
        <x:v>Required understanding</x:v>
      </x:c>
      <x:c r="D209" s="172" t="str">
        <x:v>Assisted intake remains available and every request receives a reference.</x:v>
      </x:c>
    </x:row>
    <x:row r="210" ht="60" customHeight="1">
      <x:c r="A210" s="172" t="str">
        <x:v>K4.02</x:v>
      </x:c>
      <x:c r="B210" s="172" t="str">
        <x:v>Audience needs and message map</x:v>
      </x:c>
      <x:c r="C210" s="172" t="str">
        <x:v>Required action</x:v>
      </x:c>
      <x:c r="D210" s="172" t="str">
        <x:v>Use the published assistance route or portal and retain the request reference.</x:v>
      </x:c>
    </x:row>
    <x:row r="211" ht="60" customHeight="1">
      <x:c r="A211" s="172" t="str">
        <x:v>K4.02</x:v>
      </x:c>
      <x:c r="B211" s="172" t="str">
        <x:v>Audience needs and message map</x:v>
      </x:c>
      <x:c r="C211" s="172" t="str">
        <x:v>Message</x:v>
      </x:c>
      <x:c r="D211" s="172" t="str">
        <x:v>You do not need personal desk access to obtain HR support; the adviser can help create and track your request.</x:v>
      </x:c>
    </x:row>
    <x:row r="212" ht="60" customHeight="1">
      <x:c r="A212" s="172" t="str">
        <x:v>K4.02</x:v>
      </x:c>
      <x:c r="B212" s="172" t="str">
        <x:v>Audience needs and message map</x:v>
      </x:c>
      <x:c r="C212" s="172" t="str">
        <x:v>Sender and channel</x:v>
      </x:c>
      <x:c r="D212" s="172" t="str">
        <x:v>Site supervisor with an HR adviser at shift briefing, supported by a simple printed guide.</x:v>
      </x:c>
    </x:row>
    <x:row r="213" ht="60" customHeight="1">
      <x:c r="A213" s="172" t="str">
        <x:v>K4.02</x:v>
      </x:c>
      <x:c r="B213" s="172" t="str">
        <x:v>Audience needs and message map</x:v>
      </x:c>
      <x:c r="C213" s="172" t="str">
        <x:v>Timing and repetition</x:v>
      </x:c>
      <x:c r="D213" s="172" t="str">
        <x:v>Before the pilot and again at first use; avoid relying on one announcement.</x:v>
      </x:c>
    </x:row>
    <x:row r="214" ht="60" customHeight="1">
      <x:c r="A214" s="172" t="str">
        <x:v>K4.02</x:v>
      </x:c>
      <x:c r="B214" s="172" t="str">
        <x:v>Audience needs and message map</x:v>
      </x:c>
      <x:c r="C214" s="172" t="str">
        <x:v>Feedback and check</x:v>
      </x:c>
      <x:c r="D214" s="172" t="str">
        <x:v>Ask participants to explain how they would raise and follow up a request.</x:v>
      </x:c>
    </x:row>
    <x:row r="215" ht="60" customHeight="1">
      <x:c r="A215" s="172" t="str">
        <x:v>K4.02</x:v>
      </x:c>
      <x:c r="B215" s="172" t="str">
        <x:v>Audience needs and message map</x:v>
      </x:c>
      <x:c r="C215" s="172" t="str">
        <x:v>Owner and update</x:v>
      </x:c>
      <x:c r="D215" s="172" t="str">
        <x:v>Communications lead maintains the approved version and notifies local senders.</x:v>
      </x:c>
    </x:row>
    <x:row r="216" ht="60" customHeight="1">
      <x:c r="A216" s="172" t="str">
        <x:v>K4.03</x:v>
      </x:c>
      <x:c r="B216" s="172" t="str">
        <x:v>Communication and engagement calendar</x:v>
      </x:c>
      <x:c r="C216" s="172" t="str">
        <x:v>Activity</x:v>
      </x:c>
      <x:c r="D216" s="172" t="str">
        <x:v>Pilot briefing and question session for Site A shift teams.</x:v>
      </x:c>
    </x:row>
    <x:row r="217" ht="60" customHeight="1">
      <x:c r="A217" s="172" t="str">
        <x:v>K4.03</x:v>
      </x:c>
      <x:c r="B217" s="172" t="str">
        <x:v>Communication and engagement calendar</x:v>
      </x:c>
      <x:c r="C217" s="172" t="str">
        <x:v>Audience and purpose</x:v>
      </x:c>
      <x:c r="D217" s="172" t="str">
        <x:v>Employees and supervisors need to know the access routes, boundaries and first-use support.</x:v>
      </x:c>
    </x:row>
    <x:row r="218" ht="60" customHeight="1">
      <x:c r="A218" s="172" t="str">
        <x:v>K4.03</x:v>
      </x:c>
      <x:c r="B218" s="172" t="str">
        <x:v>Communication and engagement calendar</x:v>
      </x:c>
      <x:c r="C218" s="172" t="str">
        <x:v>Date and dependency</x:v>
      </x:c>
      <x:c r="D218" s="172" t="str">
        <x:v>Five working days before pilot start, after the assisted-intake design is approved.</x:v>
      </x:c>
    </x:row>
    <x:row r="219" ht="60" customHeight="1">
      <x:c r="A219" s="172" t="str">
        <x:v>K4.03</x:v>
      </x:c>
      <x:c r="B219" s="172" t="str">
        <x:v>Communication and engagement calendar</x:v>
      </x:c>
      <x:c r="C219" s="172" t="str">
        <x:v>Sender and owner</x:v>
      </x:c>
      <x:c r="D219" s="172" t="str">
        <x:v>Site supervisor delivers with an HR adviser; communications lead owns the content.</x:v>
      </x:c>
    </x:row>
    <x:row r="220" ht="60" customHeight="1">
      <x:c r="A220" s="172" t="str">
        <x:v>K4.03</x:v>
      </x:c>
      <x:c r="B220" s="172" t="str">
        <x:v>Communication and engagement calendar</x:v>
      </x:c>
      <x:c r="C220" s="172" t="str">
        <x:v>Channel and alternative</x:v>
      </x:c>
      <x:c r="D220" s="172" t="str">
        <x:v>Shift briefing, printed guide and an assisted explanation for anyone absent.</x:v>
      </x:c>
    </x:row>
    <x:row r="221" ht="60" customHeight="1">
      <x:c r="A221" s="172" t="str">
        <x:v>K4.03</x:v>
      </x:c>
      <x:c r="B221" s="172" t="str">
        <x:v>Communication and engagement calendar</x:v>
      </x:c>
      <x:c r="C221" s="172" t="str">
        <x:v>Feedback route</x:v>
      </x:c>
      <x:c r="D221" s="172" t="str">
        <x:v>Questions enter the feedback log with a named service owner and response date.</x:v>
      </x:c>
    </x:row>
    <x:row r="222" ht="60" customHeight="1">
      <x:c r="A222" s="172" t="str">
        <x:v>K4.03</x:v>
      </x:c>
      <x:c r="B222" s="172" t="str">
        <x:v>Communication and engagement calendar</x:v>
      </x:c>
      <x:c r="C222" s="172" t="str">
        <x:v>Evidence of delivery</x:v>
      </x:c>
      <x:c r="D222" s="172" t="str">
        <x:v>Briefing record and distribution of the current guide; attendance is not treated as agreement.</x:v>
      </x:c>
    </x:row>
    <x:row r="223" ht="60" customHeight="1">
      <x:c r="A223" s="172" t="str">
        <x:v>K4.03</x:v>
      </x:c>
      <x:c r="B223" s="172" t="str">
        <x:v>Communication and engagement calendar</x:v>
      </x:c>
      <x:c r="C223" s="172" t="str">
        <x:v>Evidence of usefulness</x:v>
      </x:c>
      <x:c r="D223" s="172" t="str">
        <x:v>A short explanation-back check and fewer unresolved access questions at first use.</x:v>
      </x:c>
    </x:row>
    <x:row r="224" ht="60" customHeight="1">
      <x:c r="A224" s="172" t="str">
        <x:v>K4.04</x:v>
      </x:c>
      <x:c r="B224" s="172" t="str">
        <x:v>Manager team-conversation guide</x:v>
      </x:c>
      <x:c r="C224" s="172" t="str">
        <x:v>Opening</x:v>
      </x:c>
      <x:c r="D224" s="172" t="str">
        <x:v>We are testing a clearer HR request process. Today we will check what it means for our work and what support is missing.</x:v>
      </x:c>
    </x:row>
    <x:row r="225" ht="60" customHeight="1">
      <x:c r="A225" s="172" t="str">
        <x:v>K4.04</x:v>
      </x:c>
      <x:c r="B225" s="172" t="str">
        <x:v>Manager team-conversation guide</x:v>
      </x:c>
      <x:c r="C225" s="172" t="str">
        <x:v>Work example</x:v>
      </x:c>
      <x:c r="D225" s="172" t="str">
        <x:v>A technician needs an employment letter and wants to know who owns the request.</x:v>
      </x:c>
    </x:row>
    <x:row r="226" ht="60" customHeight="1">
      <x:c r="A226" s="172" t="str">
        <x:v>K4.04</x:v>
      </x:c>
      <x:c r="B226" s="172" t="str">
        <x:v>Manager team-conversation guide</x:v>
      </x:c>
      <x:c r="C226" s="172" t="str">
        <x:v>Discussion question</x:v>
      </x:c>
      <x:c r="D226" s="172" t="str">
        <x:v>What would make this route easier or harder to use during our shift?</x:v>
      </x:c>
    </x:row>
    <x:row r="227" ht="60" customHeight="1">
      <x:c r="A227" s="172" t="str">
        <x:v>K4.04</x:v>
      </x:c>
      <x:c r="B227" s="172" t="str">
        <x:v>Manager team-conversation guide</x:v>
      </x:c>
      <x:c r="C227" s="172" t="str">
        <x:v>Known answer</x:v>
      </x:c>
      <x:c r="D227" s="172" t="str">
        <x:v>Human assistance remains available during published service hours.</x:v>
      </x:c>
    </x:row>
    <x:row r="228" ht="60" customHeight="1">
      <x:c r="A228" s="172" t="str">
        <x:v>K4.04</x:v>
      </x:c>
      <x:c r="B228" s="172" t="str">
        <x:v>Manager team-conversation guide</x:v>
      </x:c>
      <x:c r="C228" s="172" t="str">
        <x:v>Unknown answer</x:v>
      </x:c>
      <x:c r="D228" s="172" t="str">
        <x:v>The final wave date and support arrangements for a site not yet in the pilot.</x:v>
      </x:c>
    </x:row>
    <x:row r="229" ht="60" customHeight="1">
      <x:c r="A229" s="172" t="str">
        <x:v>K4.04</x:v>
      </x:c>
      <x:c r="B229" s="172" t="str">
        <x:v>Manager team-conversation guide</x:v>
      </x:c>
      <x:c r="C229" s="172" t="str">
        <x:v>Support commitment</x:v>
      </x:c>
      <x:c r="D229" s="172" t="str">
        <x:v>Time to practise the route and a current quick guide at the team's normal work point.</x:v>
      </x:c>
    </x:row>
    <x:row r="230" ht="60" customHeight="1">
      <x:c r="A230" s="172" t="str">
        <x:v>K4.04</x:v>
      </x:c>
      <x:c r="B230" s="172" t="str">
        <x:v>Manager team-conversation guide</x:v>
      </x:c>
      <x:c r="C230" s="172" t="str">
        <x:v>Action record</x:v>
      </x:c>
      <x:c r="D230" s="172" t="str">
        <x:v>HR confirms the assisted-intake contact; the supervisor checks that the printed guide is current.</x:v>
      </x:c>
    </x:row>
    <x:row r="231" ht="60" customHeight="1">
      <x:c r="A231" s="172" t="str">
        <x:v>K4.04</x:v>
      </x:c>
      <x:c r="B231" s="172" t="str">
        <x:v>Manager team-conversation guide</x:v>
      </x:c>
      <x:c r="C231" s="172" t="str">
        <x:v>Close</x:v>
      </x:c>
      <x:c r="D231" s="172" t="str">
        <x:v>A response to open questions within ten working days, including an explanation where the answer is still pending.</x:v>
      </x:c>
    </x:row>
    <x:row r="232" ht="60" customHeight="1">
      <x:c r="A232" s="172" t="str">
        <x:v>K4.05</x:v>
      </x:c>
      <x:c r="B232" s="172" t="str">
        <x:v>Town hall and difficult-question plan</x:v>
      </x:c>
      <x:c r="C232" s="172" t="str">
        <x:v>Purpose and audience</x:v>
      </x:c>
      <x:c r="D232" s="172" t="str">
        <x:v>Explain the pilot purpose to 100 participants and gather questions that affect access, work and support.</x:v>
      </x:c>
    </x:row>
    <x:row r="233" ht="60" customHeight="1">
      <x:c r="A233" s="172" t="str">
        <x:v>K4.05</x:v>
      </x:c>
      <x:c r="B233" s="172" t="str">
        <x:v>Town hall and difficult-question plan</x:v>
      </x:c>
      <x:c r="C233" s="172" t="str">
        <x:v>Agenda</x:v>
      </x:c>
      <x:c r="D233" s="172" t="str">
        <x:v>10 minutes context, 10 minutes demonstration, 30 minutes questions, 10 minutes summary and next steps.</x:v>
      </x:c>
    </x:row>
    <x:row r="234" ht="60" customHeight="1">
      <x:c r="A234" s="172" t="str">
        <x:v>K4.05</x:v>
      </x:c>
      <x:c r="B234" s="172" t="str">
        <x:v>Town hall and difficult-question plan</x:v>
      </x:c>
      <x:c r="C234" s="172" t="str">
        <x:v>Leader preparation</x:v>
      </x:c>
      <x:c r="D234" s="172" t="str">
        <x:v>Approved scope, evidence, support offer, unresolved decisions and phrases to avoid.</x:v>
      </x:c>
    </x:row>
    <x:row r="235" ht="60" customHeight="1">
      <x:c r="A235" s="172" t="str">
        <x:v>K4.05</x:v>
      </x:c>
      <x:c r="B235" s="172" t="str">
        <x:v>Town hall and difficult-question plan</x:v>
      </x:c>
      <x:c r="C235" s="172" t="str">
        <x:v>Participation routes</x:v>
      </x:c>
      <x:c r="D235" s="172" t="str">
        <x:v>Advance questions, live written questions and a facilitated spoken route; no requirement to disclose personal cases publicly.</x:v>
      </x:c>
    </x:row>
    <x:row r="236" ht="60" customHeight="1">
      <x:c r="A236" s="172" t="str">
        <x:v>K4.05</x:v>
      </x:c>
      <x:c r="B236" s="172" t="str">
        <x:v>Town hall and difficult-question plan</x:v>
      </x:c>
      <x:c r="C236" s="172" t="str">
        <x:v>Difficult themes</x:v>
      </x:c>
      <x:c r="D236" s="172" t="str">
        <x:v>Assisted access, workload, informal bypasses and how employee feedback changes the design.</x:v>
      </x:c>
    </x:row>
    <x:row r="237" ht="60" customHeight="1">
      <x:c r="A237" s="172" t="str">
        <x:v>K4.05</x:v>
      </x:c>
      <x:c r="B237" s="172" t="str">
        <x:v>Town hall and difficult-question plan</x:v>
      </x:c>
      <x:c r="C237" s="172" t="str">
        <x:v>Answer discipline</x:v>
      </x:c>
      <x:c r="D237" s="172" t="str">
        <x:v>Distinguish confirmed, proposed and not yet decided; name the responsible owner for open issues.</x:v>
      </x:c>
    </x:row>
    <x:row r="238" ht="60" customHeight="1">
      <x:c r="A238" s="172" t="str">
        <x:v>K4.05</x:v>
      </x:c>
      <x:c r="B238" s="172" t="str">
        <x:v>Town hall and difficult-question plan</x:v>
      </x:c>
      <x:c r="C238" s="172" t="str">
        <x:v>Follow-up record</x:v>
      </x:c>
      <x:c r="D238" s="172" t="str">
        <x:v>A theme-based question log with answers, decisions and response dates.</x:v>
      </x:c>
    </x:row>
    <x:row r="239" ht="60" customHeight="1">
      <x:c r="A239" s="172" t="str">
        <x:v>K4.05</x:v>
      </x:c>
      <x:c r="B239" s="172" t="str">
        <x:v>Town hall and difficult-question plan</x:v>
      </x:c>
      <x:c r="C239" s="172" t="str">
        <x:v>Quality check</x:v>
      </x:c>
      <x:c r="D239" s="172" t="str">
        <x:v>Participants can identify the next practical step and know where unresolved questions will be answered.</x:v>
      </x:c>
    </x:row>
    <x:row r="240" ht="60" customHeight="1">
      <x:c r="A240" s="172" t="str">
        <x:v>K4.06</x:v>
      </x:c>
      <x:c r="B240" s="172" t="str">
        <x:v>Questions, concerns and response log</x:v>
      </x:c>
      <x:c r="C240" s="172" t="str">
        <x:v>Reference</x:v>
      </x:c>
      <x:c r="D240" s="172" t="str">
        <x:v>FB014.</x:v>
      </x:c>
    </x:row>
    <x:row r="241" ht="60" customHeight="1">
      <x:c r="A241" s="172" t="str">
        <x:v>K4.06</x:v>
      </x:c>
      <x:c r="B241" s="172" t="str">
        <x:v>Questions, concerns and response log</x:v>
      </x:c>
      <x:c r="C241" s="172" t="str">
        <x:v>Question or concern</x:v>
      </x:c>
      <x:c r="D241" s="172" t="str">
        <x:v>Will employees without personal computers still be able to raise and follow up a request?</x:v>
      </x:c>
    </x:row>
    <x:row r="242" ht="60" customHeight="1">
      <x:c r="A242" s="172" t="str">
        <x:v>K4.06</x:v>
      </x:c>
      <x:c r="B242" s="172" t="str">
        <x:v>Questions, concerns and response log</x:v>
      </x:c>
      <x:c r="C242" s="172" t="str">
        <x:v>Type and audience</x:v>
      </x:c>
      <x:c r="D242" s="172" t="str">
        <x:v>Access and design concern affecting shift-based employees.</x:v>
      </x:c>
    </x:row>
    <x:row r="243" ht="60" customHeight="1">
      <x:c r="A243" s="172" t="str">
        <x:v>K4.06</x:v>
      </x:c>
      <x:c r="B243" s="172" t="str">
        <x:v>Questions, concerns and response log</x:v>
      </x:c>
      <x:c r="C243" s="172" t="str">
        <x:v>Evidence and context</x:v>
      </x:c>
      <x:c r="D243" s="172" t="str">
        <x:v>Listening groups and a work-point observation show shared-device access is limited.</x:v>
      </x:c>
    </x:row>
    <x:row r="244" ht="60" customHeight="1">
      <x:c r="A244" s="172" t="str">
        <x:v>K4.06</x:v>
      </x:c>
      <x:c r="B244" s="172" t="str">
        <x:v>Questions, concerns and response log</x:v>
      </x:c>
      <x:c r="C244" s="172" t="str">
        <x:v>Owner and due date</x:v>
      </x:c>
      <x:c r="D244" s="172" t="str">
        <x:v>HR service design lead, before the pilot-readiness review.</x:v>
      </x:c>
    </x:row>
    <x:row r="245" ht="60" customHeight="1">
      <x:c r="A245" s="172" t="str">
        <x:v>K4.06</x:v>
      </x:c>
      <x:c r="B245" s="172" t="str">
        <x:v>Questions, concerns and response log</x:v>
      </x:c>
      <x:c r="C245" s="172" t="str">
        <x:v>Response or decision</x:v>
      </x:c>
      <x:c r="D245" s="172" t="str">
        <x:v>Retain assisted intake and ensure advisers can create a tracked record with the employee.</x:v>
      </x:c>
    </x:row>
    <x:row r="246" ht="60" customHeight="1">
      <x:c r="A246" s="172" t="str">
        <x:v>K4.06</x:v>
      </x:c>
      <x:c r="B246" s="172" t="str">
        <x:v>Questions, concerns and response log</x:v>
      </x:c>
      <x:c r="C246" s="172" t="str">
        <x:v>Design consequence</x:v>
      </x:c>
      <x:c r="D246" s="172" t="str">
        <x:v>The assisted route becomes an explicit design requirement and a launch condition.</x:v>
      </x:c>
    </x:row>
    <x:row r="247" ht="60" customHeight="1">
      <x:c r="A247" s="172" t="str">
        <x:v>K4.06</x:v>
      </x:c>
      <x:c r="B247" s="172" t="str">
        <x:v>Questions, concerns and response log</x:v>
      </x:c>
      <x:c r="C247" s="172" t="str">
        <x:v>Closure evidence</x:v>
      </x:c>
      <x:c r="D247" s="172" t="str">
        <x:v>Shift briefing and a work trial confirm participants can use the route; the log links to the test record.</x:v>
      </x:c>
    </x:row>
    <x:row r="248" ht="60" customHeight="1">
      <x:c r="A248" s="172" t="str">
        <x:v>K4.07</x:v>
      </x:c>
      <x:c r="B248" s="172" t="str">
        <x:v>Participation and co-design agreement</x:v>
      </x:c>
      <x:c r="C248" s="172" t="str">
        <x:v>Design question</x:v>
      </x:c>
      <x:c r="D248" s="172" t="str">
        <x:v>How assisted requests are logged and how employees receive status updates.</x:v>
      </x:c>
    </x:row>
    <x:row r="249" ht="60" customHeight="1">
      <x:c r="A249" s="172" t="str">
        <x:v>K4.07</x:v>
      </x:c>
      <x:c r="B249" s="172" t="str">
        <x:v>Participation and co-design agreement</x:v>
      </x:c>
      <x:c r="C249" s="172" t="str">
        <x:v>Fixed boundary</x:v>
      </x:c>
      <x:c r="D249" s="172" t="str">
        <x:v>Sensitive information must remain within authorised access rules.</x:v>
      </x:c>
    </x:row>
    <x:row r="250" ht="60" customHeight="1">
      <x:c r="A250" s="172" t="str">
        <x:v>K4.07</x:v>
      </x:c>
      <x:c r="B250" s="172" t="str">
        <x:v>Participation and co-design agreement</x:v>
      </x:c>
      <x:c r="C250" s="172" t="str">
        <x:v>Influence level</x:v>
      </x:c>
      <x:c r="D250" s="172" t="str">
        <x:v>Co-design the service interaction and recommend the preferred approach; service owner approves the operating design.</x:v>
      </x:c>
    </x:row>
    <x:row r="251" ht="60" customHeight="1">
      <x:c r="A251" s="172" t="str">
        <x:v>K4.07</x:v>
      </x:c>
      <x:c r="B251" s="172" t="str">
        <x:v>Participation and co-design agreement</x:v>
      </x:c>
      <x:c r="C251" s="172" t="str">
        <x:v>Participants</x:v>
      </x:c>
      <x:c r="D251" s="172" t="str">
        <x:v>Shift employees, advisers, supervisors and users with different language and access needs.</x:v>
      </x:c>
    </x:row>
    <x:row r="252" ht="60" customHeight="1">
      <x:c r="A252" s="172" t="str">
        <x:v>K4.07</x:v>
      </x:c>
      <x:c r="B252" s="172" t="str">
        <x:v>Participation and co-design agreement</x:v>
      </x:c>
      <x:c r="C252" s="172" t="str">
        <x:v>Method and support</x:v>
      </x:c>
      <x:c r="D252" s="172" t="str">
        <x:v>Two 90-minute work-design sessions, realistic cases and protected cover.</x:v>
      </x:c>
    </x:row>
    <x:row r="253" ht="60" customHeight="1">
      <x:c r="A253" s="172" t="str">
        <x:v>K4.07</x:v>
      </x:c>
      <x:c r="B253" s="172" t="str">
        <x:v>Participation and co-design agreement</x:v>
      </x:c>
      <x:c r="C253" s="172" t="str">
        <x:v>Decision record</x:v>
      </x:c>
      <x:c r="D253" s="172" t="str">
        <x:v>The design log records each proposal, evidence, decision owner and rationale.</x:v>
      </x:c>
    </x:row>
    <x:row r="254" ht="60" customHeight="1">
      <x:c r="A254" s="172" t="str">
        <x:v>K4.07</x:v>
      </x:c>
      <x:c r="B254" s="172" t="str">
        <x:v>Participation and co-design agreement</x:v>
      </x:c>
      <x:c r="C254" s="172" t="str">
        <x:v>Feedback to contributors</x:v>
      </x:c>
      <x:c r="D254" s="172" t="str">
        <x:v>A confirmation message is simplified and assisted-intake ownership is made explicit.</x:v>
      </x:c>
    </x:row>
    <x:row r="255" ht="60" customHeight="1">
      <x:c r="A255" s="172" t="str">
        <x:v>K4.07</x:v>
      </x:c>
      <x:c r="B255" s="172" t="str">
        <x:v>Participation and co-design agreement</x:v>
      </x:c>
      <x:c r="C255" s="172" t="str">
        <x:v>Review</x:v>
      </x:c>
      <x:c r="D255" s="172" t="str">
        <x:v>Representatives join pilot learning reviews, with a separate direct route for other employees.</x:v>
      </x:c>
    </x:row>
    <x:row r="256" ht="60" customHeight="1">
      <x:c r="A256" s="172" t="str">
        <x:v>K4.08</x:v>
      </x:c>
      <x:c r="B256" s="172" t="str">
        <x:v>Communication accessibility and understanding check</x:v>
      </x:c>
      <x:c r="C256" s="172" t="str">
        <x:v>Material and version</x:v>
      </x:c>
      <x:c r="D256" s="172" t="str">
        <x:v>Pilot quick guide version 0.4 and the assisted-intake briefing.</x:v>
      </x:c>
    </x:row>
    <x:row r="257" ht="60" customHeight="1">
      <x:c r="A257" s="172" t="str">
        <x:v>K4.08</x:v>
      </x:c>
      <x:c r="B257" s="172" t="str">
        <x:v>Communication accessibility and understanding check</x:v>
      </x:c>
      <x:c r="C257" s="172" t="str">
        <x:v>Audience and conditions</x:v>
      </x:c>
      <x:c r="D257" s="172" t="str">
        <x:v>Six users across office and shift contexts, including people who use English as an additional language.</x:v>
      </x:c>
    </x:row>
    <x:row r="258" ht="60" customHeight="1">
      <x:c r="A258" s="172" t="str">
        <x:v>K4.08</x:v>
      </x:c>
      <x:c r="B258" s="172" t="str">
        <x:v>Communication accessibility and understanding check</x:v>
      </x:c>
      <x:c r="C258" s="172" t="str">
        <x:v>Access check</x:v>
      </x:c>
      <x:c r="D258" s="172" t="str">
        <x:v>Printed copies and an adviser-supported explanation are available at the work point.</x:v>
      </x:c>
    </x:row>
    <x:row r="259" ht="60" customHeight="1">
      <x:c r="A259" s="172" t="str">
        <x:v>K4.08</x:v>
      </x:c>
      <x:c r="B259" s="172" t="str">
        <x:v>Communication accessibility and understanding check</x:v>
      </x:c>
      <x:c r="C259" s="172" t="str">
        <x:v>Understanding question</x:v>
      </x:c>
      <x:c r="D259" s="172" t="str">
        <x:v>How would you raise a request, find its owner and obtain help if the normal route does not work?</x:v>
      </x:c>
    </x:row>
    <x:row r="260" ht="60" customHeight="1">
      <x:c r="A260" s="172" t="str">
        <x:v>K4.08</x:v>
      </x:c>
      <x:c r="B260" s="172" t="str">
        <x:v>Communication accessibility and understanding check</x:v>
      </x:c>
      <x:c r="C260" s="172" t="str">
        <x:v>Observed difficulty</x:v>
      </x:c>
      <x:c r="D260" s="172" t="str">
        <x:v>Two users interpret 'escalate' as making a complaint rather than requesting an exception decision.</x:v>
      </x:c>
    </x:row>
    <x:row r="261" ht="60" customHeight="1">
      <x:c r="A261" s="172" t="str">
        <x:v>K4.08</x:v>
      </x:c>
      <x:c r="B261" s="172" t="str">
        <x:v>Communication accessibility and understanding check</x:v>
      </x:c>
      <x:c r="C261" s="172" t="str">
        <x:v>Revision</x:v>
      </x:c>
      <x:c r="D261" s="172" t="str">
        <x:v>Replace the term with a plain-language instruction and a named contact route.</x:v>
      </x:c>
    </x:row>
    <x:row r="262" ht="60" customHeight="1">
      <x:c r="A262" s="172" t="str">
        <x:v>K4.08</x:v>
      </x:c>
      <x:c r="B262" s="172" t="str">
        <x:v>Communication accessibility and understanding check</x:v>
      </x:c>
      <x:c r="C262" s="172" t="str">
        <x:v>Retest</x:v>
      </x:c>
      <x:c r="D262" s="172" t="str">
        <x:v>Users can describe the exception route accurately in the next work trial.</x:v>
      </x:c>
    </x:row>
    <x:row r="263" ht="60" customHeight="1">
      <x:c r="A263" s="172" t="str">
        <x:v>K4.08</x:v>
      </x:c>
      <x:c r="B263" s="172" t="str">
        <x:v>Communication accessibility and understanding check</x:v>
      </x:c>
      <x:c r="C263" s="172" t="str">
        <x:v>Ownership</x:v>
      </x:c>
      <x:c r="D263" s="172" t="str">
        <x:v>Knowledge lead owns the guide and checks it whenever the process changes.</x:v>
      </x:c>
    </x:row>
    <x:row r="264" ht="60" customHeight="1">
      <x:c r="A264" s="172" t="str">
        <x:v>K5.01</x:v>
      </x:c>
      <x:c r="B264" s="172" t="str">
        <x:v>Role-based change impact assessment</x:v>
      </x:c>
      <x:c r="C264" s="172" t="str">
        <x:v>Role and context</x:v>
      </x:c>
      <x:c r="D264" s="172" t="str">
        <x:v>Site A HR adviser handling assisted and digital requests during published service hours.</x:v>
      </x:c>
    </x:row>
    <x:row r="265" ht="60" customHeight="1">
      <x:c r="A265" s="172" t="str">
        <x:v>K5.01</x:v>
      </x:c>
      <x:c r="B265" s="172" t="str">
        <x:v>Role-based change impact assessment</x:v>
      </x:c>
      <x:c r="C265" s="172" t="str">
        <x:v>Task change</x:v>
      </x:c>
      <x:c r="D265" s="172" t="str">
        <x:v>Maintain one case record and confirm the next step at every handoff.</x:v>
      </x:c>
    </x:row>
    <x:row r="266" ht="60" customHeight="1">
      <x:c r="A266" s="172" t="str">
        <x:v>K5.01</x:v>
      </x:c>
      <x:c r="B266" s="172" t="str">
        <x:v>Role-based change impact assessment</x:v>
      </x:c>
      <x:c r="C266" s="172" t="str">
        <x:v>Decision change</x:v>
      </x:c>
      <x:c r="D266" s="172" t="str">
        <x:v>Use published decision limits; refer exceptions to the named authority rather than personal contacts.</x:v>
      </x:c>
    </x:row>
    <x:row r="267" ht="60" customHeight="1">
      <x:c r="A267" s="172" t="str">
        <x:v>K5.01</x:v>
      </x:c>
      <x:c r="B267" s="172" t="str">
        <x:v>Role-based change impact assessment</x:v>
      </x:c>
      <x:c r="C267" s="172" t="str">
        <x:v>Tools and information</x:v>
      </x:c>
      <x:c r="D267" s="172" t="str">
        <x:v>Role-appropriate case access, current knowledge articles and an exception decision guide.</x:v>
      </x:c>
    </x:row>
    <x:row r="268" ht="60" customHeight="1">
      <x:c r="A268" s="172" t="str">
        <x:v>K5.01</x:v>
      </x:c>
      <x:c r="B268" s="172" t="str">
        <x:v>Role-based change impact assessment</x:v>
      </x:c>
      <x:c r="C268" s="172" t="str">
        <x:v>Relationships and handoffs</x:v>
      </x:c>
      <x:c r="D268" s="172" t="str">
        <x:v>Managers and specialists must accept ownership of referred work explicitly.</x:v>
      </x:c>
    </x:row>
    <x:row r="269" ht="60" customHeight="1">
      <x:c r="A269" s="172" t="str">
        <x:v>K5.01</x:v>
      </x:c>
      <x:c r="B269" s="172" t="str">
        <x:v>Role-based change impact assessment</x:v>
      </x:c>
      <x:c r="C269" s="172" t="str">
        <x:v>Workload and access</x:v>
      </x:c>
      <x:c r="D269" s="172" t="str">
        <x:v>Early use may increase explanation time; practice and cover are needed before the pilot.</x:v>
      </x:c>
    </x:row>
    <x:row r="270" ht="60" customHeight="1">
      <x:c r="A270" s="172" t="str">
        <x:v>K5.01</x:v>
      </x:c>
      <x:c r="B270" s="172" t="str">
        <x:v>Role-based change impact assessment</x:v>
      </x:c>
      <x:c r="C270" s="172" t="str">
        <x:v>Support action</x:v>
      </x:c>
      <x:c r="D270" s="172" t="str">
        <x:v>Supported practice on routine and exception cases, with a named coach and live help route.</x:v>
      </x:c>
    </x:row>
    <x:row r="271" ht="60" customHeight="1">
      <x:c r="A271" s="172" t="str">
        <x:v>K5.01</x:v>
      </x:c>
      <x:c r="B271" s="172" t="str">
        <x:v>Role-based change impact assessment</x:v>
      </x:c>
      <x:c r="C271" s="172" t="str">
        <x:v>Verification</x:v>
      </x:c>
      <x:c r="D271" s="172" t="str">
        <x:v>Observe a complete case and an exception under the support conditions planned for operation.</x:v>
      </x:c>
    </x:row>
    <x:row r="272" ht="60" customHeight="1">
      <x:c r="A272" s="172" t="str">
        <x:v>K5.02</x:v>
      </x:c>
      <x:c r="B272" s="172" t="str">
        <x:v>Barrier removal and escalation log</x:v>
      </x:c>
      <x:c r="C272" s="172" t="str">
        <x:v>Barrier reference</x:v>
      </x:c>
      <x:c r="D272" s="172" t="str">
        <x:v>BAR07.</x:v>
      </x:c>
    </x:row>
    <x:row r="273" ht="60" customHeight="1">
      <x:c r="A273" s="172" t="str">
        <x:v>K5.02</x:v>
      </x:c>
      <x:c r="B273" s="172" t="str">
        <x:v>Barrier removal and escalation log</x:v>
      </x:c>
      <x:c r="C273" s="172" t="str">
        <x:v>Blocked work</x:v>
      </x:c>
      <x:c r="D273" s="172" t="str">
        <x:v>An adviser cannot obtain an urgent exception decision when the normal owner is absent.</x:v>
      </x:c>
    </x:row>
    <x:row r="274" ht="60" customHeight="1">
      <x:c r="A274" s="172" t="str">
        <x:v>K5.02</x:v>
      </x:c>
      <x:c r="B274" s="172" t="str">
        <x:v>Barrier removal and escalation log</x:v>
      </x:c>
      <x:c r="C274" s="172" t="str">
        <x:v>Evidence and consequence</x:v>
      </x:c>
      <x:c r="D274" s="172" t="str">
        <x:v>Two work trials stop at the same decision; the employee cannot receive a reliable next step.</x:v>
      </x:c>
    </x:row>
    <x:row r="275" ht="60" customHeight="1">
      <x:c r="A275" s="172" t="str">
        <x:v>K5.02</x:v>
      </x:c>
      <x:c r="B275" s="172" t="str">
        <x:v>Barrier removal and escalation log</x:v>
      </x:c>
      <x:c r="C275" s="172" t="str">
        <x:v>Barrier type</x:v>
      </x:c>
      <x:c r="D275" s="172" t="str">
        <x:v>Authority and process design, not additional awareness communication.</x:v>
      </x:c>
    </x:row>
    <x:row r="276" ht="60" customHeight="1">
      <x:c r="A276" s="172" t="str">
        <x:v>K5.02</x:v>
      </x:c>
      <x:c r="B276" s="172" t="str">
        <x:v>Barrier removal and escalation log</x:v>
      </x:c>
      <x:c r="C276" s="172" t="str">
        <x:v>Action and owner</x:v>
      </x:c>
      <x:c r="D276" s="172" t="str">
        <x:v>Service Director appoints a deputy and publishes the decision limits.</x:v>
      </x:c>
    </x:row>
    <x:row r="277" ht="60" customHeight="1">
      <x:c r="A277" s="172" t="str">
        <x:v>K5.02</x:v>
      </x:c>
      <x:c r="B277" s="172" t="str">
        <x:v>Barrier removal and escalation log</x:v>
      </x:c>
      <x:c r="C277" s="172" t="str">
        <x:v>Containment</x:v>
      </x:c>
      <x:c r="D277" s="172" t="str">
        <x:v>Pilot scope excludes that exception type and uses a documented existing route.</x:v>
      </x:c>
    </x:row>
    <x:row r="278" ht="60" customHeight="1">
      <x:c r="A278" s="172" t="str">
        <x:v>K5.02</x:v>
      </x:c>
      <x:c r="B278" s="172" t="str">
        <x:v>Barrier removal and escalation log</x:v>
      </x:c>
      <x:c r="C278" s="172" t="str">
        <x:v>Due date and escalation</x:v>
      </x:c>
      <x:c r="D278" s="172" t="str">
        <x:v>Before the pilot expands; unresolved authority goes to the coalition.</x:v>
      </x:c>
    </x:row>
    <x:row r="279" ht="60" customHeight="1">
      <x:c r="A279" s="172" t="str">
        <x:v>K5.02</x:v>
      </x:c>
      <x:c r="B279" s="172" t="str">
        <x:v>Barrier removal and escalation log</x:v>
      </x:c>
      <x:c r="C279" s="172" t="str">
        <x:v>Closure evidence</x:v>
      </x:c>
      <x:c r="D279" s="172" t="str">
        <x:v>A representative exception is completed with the deputy route, recorded and reviewed by the service owner.</x:v>
      </x:c>
    </x:row>
    <x:row r="280" ht="60" customHeight="1">
      <x:c r="A280" s="172" t="str">
        <x:v>K5.03</x:v>
      </x:c>
      <x:c r="B280" s="172" t="str">
        <x:v>Capacity and change-load calculator</x:v>
      </x:c>
      <x:c r="C280" s="172" t="str">
        <x:v>Population and period</x:v>
      </x:c>
      <x:c r="D280" s="172" t="str">
        <x:v>Four HR advisers over a two-week preparation period.</x:v>
      </x:c>
    </x:row>
    <x:row r="281" ht="60" customHeight="1">
      <x:c r="A281" s="172" t="str">
        <x:v>K5.03</x:v>
      </x:c>
      <x:c r="B281" s="172" t="str">
        <x:v>Capacity and change-load calculator</x:v>
      </x:c>
      <x:c r="C281" s="172" t="str">
        <x:v>Gross available hours</x:v>
      </x:c>
      <x:c r="D281" s="172" t="str">
        <x:v>Four advisers x 70 hours = 280 hours; fictional planning inputs.</x:v>
      </x:c>
    </x:row>
    <x:row r="282" ht="60" customHeight="1">
      <x:c r="A282" s="172" t="str">
        <x:v>K5.03</x:v>
      </x:c>
      <x:c r="B282" s="172" t="str">
        <x:v>Capacity and change-load calculator</x:v>
      </x:c>
      <x:c r="C282" s="172" t="str">
        <x:v>Ordinary work and absence</x:v>
      </x:c>
      <x:c r="D282" s="172" t="str">
        <x:v>240 hours of ordinary service and absence cover.</x:v>
      </x:c>
    </x:row>
    <x:row r="283" ht="60" customHeight="1">
      <x:c r="A283" s="172" t="str">
        <x:v>K5.03</x:v>
      </x:c>
      <x:c r="B283" s="172" t="str">
        <x:v>Capacity and change-load calculator</x:v>
      </x:c>
      <x:c r="C283" s="172" t="str">
        <x:v>Usable change capacity</x:v>
      </x:c>
      <x:c r="D283" s="172" t="str">
        <x:v>280 - 240 = 40 hours.</x:v>
      </x:c>
    </x:row>
    <x:row r="284" ht="60" customHeight="1">
      <x:c r="A284" s="172" t="str">
        <x:v>K5.03</x:v>
      </x:c>
      <x:c r="B284" s="172" t="str">
        <x:v>Capacity and change-load calculator</x:v>
      </x:c>
      <x:c r="C284" s="172" t="str">
        <x:v>Change demand</x:v>
      </x:c>
      <x:c r="D284" s="172" t="str">
        <x:v>Practice 24 hours, work trials 16 hours and briefing preparation 12 hours: 52 hours total.</x:v>
      </x:c>
    </x:row>
    <x:row r="285" ht="60" customHeight="1">
      <x:c r="A285" s="172" t="str">
        <x:v>K5.03</x:v>
      </x:c>
      <x:c r="B285" s="172" t="str">
        <x:v>Capacity and change-load calculator</x:v>
      </x:c>
      <x:c r="C285" s="172" t="str">
        <x:v>Gap and utilisation</x:v>
      </x:c>
      <x:c r="D285" s="172" t="str">
        <x:v>A 12-hour gap; planned demand is 130% of usable change capacity.</x:v>
      </x:c>
    </x:row>
    <x:row r="286" ht="60" customHeight="1">
      <x:c r="A286" s="172" t="str">
        <x:v>K5.03</x:v>
      </x:c>
      <x:c r="B286" s="172" t="str">
        <x:v>Capacity and change-load calculator</x:v>
      </x:c>
      <x:c r="C286" s="172" t="str">
        <x:v>Authorised response</x:v>
      </x:c>
      <x:c r="D286" s="172" t="str">
        <x:v>Defer a lower-priority report and provide 12 hours of competent cover before the pilot.</x:v>
      </x:c>
    </x:row>
    <x:row r="287" ht="60" customHeight="1">
      <x:c r="A287" s="172" t="str">
        <x:v>K5.03</x:v>
      </x:c>
      <x:c r="B287" s="172" t="str">
        <x:v>Capacity and change-load calculator</x:v>
      </x:c>
      <x:c r="C287" s="172" t="str">
        <x:v>Review evidence</x:v>
      </x:c>
      <x:c r="D287" s="172" t="str">
        <x:v>Operations confirms the roster; advisers and the service lead check that time is usable.</x:v>
      </x:c>
    </x:row>
    <x:row r="288" ht="60" customHeight="1">
      <x:c r="A288" s="172" t="str">
        <x:v>K5.04</x:v>
      </x:c>
      <x:c r="B288" s="172" t="str">
        <x:v>Capability and supported-practice plan</x:v>
      </x:c>
      <x:c r="C288" s="172" t="str">
        <x:v>Role and task</x:v>
      </x:c>
      <x:c r="D288" s="172" t="str">
        <x:v>An adviser creates, updates and transfers an eligible HR request with clear ownership.</x:v>
      </x:c>
    </x:row>
    <x:row r="289" ht="60" customHeight="1">
      <x:c r="A289" s="172" t="str">
        <x:v>K5.04</x:v>
      </x:c>
      <x:c r="B289" s="172" t="str">
        <x:v>Capability and supported-practice plan</x:v>
      </x:c>
      <x:c r="C289" s="172" t="str">
        <x:v>Expected standard</x:v>
      </x:c>
      <x:c r="D289" s="172" t="str">
        <x:v>Correct access, complete essential fields, accurate next step and accepted handoff.</x:v>
      </x:c>
    </x:row>
    <x:row r="290" ht="60" customHeight="1">
      <x:c r="A290" s="172" t="str">
        <x:v>K5.04</x:v>
      </x:c>
      <x:c r="B290" s="172" t="str">
        <x:v>Capability and supported-practice plan</x:v>
      </x:c>
      <x:c r="C290" s="172" t="str">
        <x:v>Learning input</x:v>
      </x:c>
      <x:c r="D290" s="172" t="str">
        <x:v>A short process demonstration and the current decision-limit guide.</x:v>
      </x:c>
    </x:row>
    <x:row r="291" ht="60" customHeight="1">
      <x:c r="A291" s="172" t="str">
        <x:v>K5.04</x:v>
      </x:c>
      <x:c r="B291" s="172" t="str">
        <x:v>Capability and supported-practice plan</x:v>
      </x:c>
      <x:c r="C291" s="172" t="str">
        <x:v>Practice design</x:v>
      </x:c>
      <x:c r="D291" s="172" t="str">
        <x:v>Two routine cases and one exception using de-identified training data.</x:v>
      </x:c>
    </x:row>
    <x:row r="292" ht="60" customHeight="1">
      <x:c r="A292" s="172" t="str">
        <x:v>K5.04</x:v>
      </x:c>
      <x:c r="B292" s="172" t="str">
        <x:v>Capability and supported-practice plan</x:v>
      </x:c>
      <x:c r="C292" s="172" t="str">
        <x:v>Support conditions</x:v>
      </x:c>
      <x:c r="D292" s="172" t="str">
        <x:v>A named coach and the same quick guide planned for live work.</x:v>
      </x:c>
    </x:row>
    <x:row r="293" ht="60" customHeight="1">
      <x:c r="A293" s="172" t="str">
        <x:v>K5.04</x:v>
      </x:c>
      <x:c r="B293" s="172" t="str">
        <x:v>Capability and supported-practice plan</x:v>
      </x:c>
      <x:c r="C293" s="172" t="str">
        <x:v>Evidence</x:v>
      </x:c>
      <x:c r="D293" s="172" t="str">
        <x:v>The adviser completes the cases correctly and explains when to seek an exception decision.</x:v>
      </x:c>
    </x:row>
    <x:row r="294" ht="60" customHeight="1">
      <x:c r="A294" s="172" t="str">
        <x:v>K5.04</x:v>
      </x:c>
      <x:c r="B294" s="172" t="str">
        <x:v>Capability and supported-practice plan</x:v>
      </x:c>
      <x:c r="C294" s="172" t="str">
        <x:v>Remaining gap</x:v>
      </x:c>
      <x:c r="D294" s="172" t="str">
        <x:v>One adviser needs another practice on a cross-functional handoff.</x:v>
      </x:c>
    </x:row>
    <x:row r="295" ht="60" customHeight="1">
      <x:c r="A295" s="172" t="str">
        <x:v>K5.04</x:v>
      </x:c>
      <x:c r="B295" s="172" t="str">
        <x:v>Capability and supported-practice plan</x:v>
      </x:c>
      <x:c r="C295" s="172" t="str">
        <x:v>Follow-up</x:v>
      </x:c>
      <x:c r="D295" s="172" t="str">
        <x:v>Coach schedules a retry before the adviser works independently on that case type.</x:v>
      </x:c>
    </x:row>
    <x:row r="296" ht="60" customHeight="1">
      <x:c r="A296" s="172" t="str">
        <x:v>K5.05</x:v>
      </x:c>
      <x:c r="B296" s="172" t="str">
        <x:v>Support, exceptions and fallback design</x:v>
      </x:c>
      <x:c r="C296" s="172" t="str">
        <x:v>Support need</x:v>
      </x:c>
      <x:c r="D296" s="172" t="str">
        <x:v>An employee cannot access the portal and needs an eligible HR request recorded.</x:v>
      </x:c>
    </x:row>
    <x:row r="297" ht="60" customHeight="1">
      <x:c r="A297" s="172" t="str">
        <x:v>K5.05</x:v>
      </x:c>
      <x:c r="B297" s="172" t="str">
        <x:v>Support, exceptions and fallback design</x:v>
      </x:c>
      <x:c r="C297" s="172" t="str">
        <x:v>First contact</x:v>
      </x:c>
      <x:c r="D297" s="172" t="str">
        <x:v>Published assisted-intake contact during service hours.</x:v>
      </x:c>
    </x:row>
    <x:row r="298" ht="60" customHeight="1">
      <x:c r="A298" s="172" t="str">
        <x:v>K5.05</x:v>
      </x:c>
      <x:c r="B298" s="172" t="str">
        <x:v>Support, exceptions and fallback design</x:v>
      </x:c>
      <x:c r="C298" s="172" t="str">
        <x:v>Specialist escalation</x:v>
      </x:c>
      <x:c r="D298" s="172" t="str">
        <x:v>Service lead handles process issues; Information Security handles access incidents.</x:v>
      </x:c>
    </x:row>
    <x:row r="299" ht="60" customHeight="1">
      <x:c r="A299" s="172" t="str">
        <x:v>K5.05</x:v>
      </x:c>
      <x:c r="B299" s="172" t="str">
        <x:v>Support, exceptions and fallback design</x:v>
      </x:c>
      <x:c r="C299" s="172" t="str">
        <x:v>Response expectation</x:v>
      </x:c>
      <x:c r="D299" s="172" t="str">
        <x:v>A request reference and a clear next step; urgent service interruption is triaged immediately.</x:v>
      </x:c>
    </x:row>
    <x:row r="300" ht="60" customHeight="1">
      <x:c r="A300" s="172" t="str">
        <x:v>K5.05</x:v>
      </x:c>
      <x:c r="B300" s="172" t="str">
        <x:v>Support, exceptions and fallback design</x:v>
      </x:c>
      <x:c r="C300" s="172" t="str">
        <x:v>Fallback</x:v>
      </x:c>
      <x:c r="D300" s="172" t="str">
        <x:v>Use the approved temporary record and reconcile it into the live system when service returns.</x:v>
      </x:c>
    </x:row>
    <x:row r="301" ht="60" customHeight="1">
      <x:c r="A301" s="172" t="str">
        <x:v>K5.05</x:v>
      </x:c>
      <x:c r="B301" s="172" t="str">
        <x:v>Support, exceptions and fallback design</x:v>
      </x:c>
      <x:c r="C301" s="172" t="str">
        <x:v>Stop condition</x:v>
      </x:c>
      <x:c r="D301" s="172" t="str">
        <x:v>Loss of essential access, unauthorised disclosure or inability to track ownership.</x:v>
      </x:c>
    </x:row>
    <x:row r="302" ht="60" customHeight="1">
      <x:c r="A302" s="172" t="str">
        <x:v>K5.05</x:v>
      </x:c>
      <x:c r="B302" s="172" t="str">
        <x:v>Support, exceptions and fallback design</x:v>
      </x:c>
      <x:c r="C302" s="172" t="str">
        <x:v>Test evidence</x:v>
      </x:c>
      <x:c r="D302" s="172" t="str">
        <x:v>A shared-device access failure and an absent decision-owner scenario are rehearsed.</x:v>
      </x:c>
    </x:row>
    <x:row r="303" ht="60" customHeight="1">
      <x:c r="A303" s="172" t="str">
        <x:v>K5.05</x:v>
      </x:c>
      <x:c r="B303" s="172" t="str">
        <x:v>Support, exceptions and fallback design</x:v>
      </x:c>
      <x:c r="C303" s="172" t="str">
        <x:v>Owner and expiry</x:v>
      </x:c>
      <x:c r="D303" s="172" t="str">
        <x:v>Service Director owns the route; temporary arrangements are reviewed weekly and not left indefinite.</x:v>
      </x:c>
    </x:row>
    <x:row r="304" ht="60" customHeight="1">
      <x:c r="A304" s="172" t="str">
        <x:v>K5.06</x:v>
      </x:c>
      <x:c r="B304" s="172" t="str">
        <x:v>Concern and resistance conversation</x:v>
      </x:c>
      <x:c r="C304" s="172" t="str">
        <x:v>Concern in their words</x:v>
      </x:c>
      <x:c r="D304" s="172" t="str">
        <x:v>I will be blamed when the system sends a case to someone who does not respond.</x:v>
      </x:c>
    </x:row>
    <x:row r="305" ht="60" customHeight="1">
      <x:c r="A305" s="172" t="str">
        <x:v>K5.06</x:v>
      </x:c>
      <x:c r="B305" s="172" t="str">
        <x:v>Concern and resistance conversation</x:v>
      </x:c>
      <x:c r="C305" s="172" t="str">
        <x:v>Concrete example</x:v>
      </x:c>
      <x:c r="D305" s="172" t="str">
        <x:v>A previous handoff left the original adviser responsible without authority to obtain a decision.</x:v>
      </x:c>
    </x:row>
    <x:row r="306" ht="60" customHeight="1">
      <x:c r="A306" s="172" t="str">
        <x:v>K5.06</x:v>
      </x:c>
      <x:c r="B306" s="172" t="str">
        <x:v>Concern and resistance conversation</x:v>
      </x:c>
      <x:c r="C306" s="172" t="str">
        <x:v>Underlying condition</x:v>
      </x:c>
      <x:c r="D306" s="172" t="str">
        <x:v>Ownership and escalation are unclear; this is not evidence of unwillingness to use the system.</x:v>
      </x:c>
    </x:row>
    <x:row r="307" ht="60" customHeight="1">
      <x:c r="A307" s="172" t="str">
        <x:v>K5.06</x:v>
      </x:c>
      <x:c r="B307" s="172" t="str">
        <x:v>Concern and resistance conversation</x:v>
      </x:c>
      <x:c r="C307" s="172" t="str">
        <x:v>Legitimate loss or interest</x:v>
      </x:c>
      <x:c r="D307" s="172" t="str">
        <x:v>Professional credibility, fair accountability and the ability to help the employee.</x:v>
      </x:c>
    </x:row>
    <x:row r="308" ht="60" customHeight="1">
      <x:c r="A308" s="172" t="str">
        <x:v>K5.06</x:v>
      </x:c>
      <x:c r="B308" s="172" t="str">
        <x:v>Concern and resistance conversation</x:v>
      </x:c>
      <x:c r="C308" s="172" t="str">
        <x:v>Available response</x:v>
      </x:c>
      <x:c r="D308" s="172" t="str">
        <x:v>Make acceptance of handoff explicit and provide a named escalation owner.</x:v>
      </x:c>
    </x:row>
    <x:row r="309" ht="60" customHeight="1">
      <x:c r="A309" s="172" t="str">
        <x:v>K5.06</x:v>
      </x:c>
      <x:c r="B309" s="172" t="str">
        <x:v>Concern and resistance conversation</x:v>
      </x:c>
      <x:c r="C309" s="172" t="str">
        <x:v>Boundary</x:v>
      </x:c>
      <x:c r="D309" s="172" t="str">
        <x:v>The adviser cannot be promised that every case will be resolved immediately.</x:v>
      </x:c>
    </x:row>
    <x:row r="310" ht="60" customHeight="1">
      <x:c r="A310" s="172" t="str">
        <x:v>K5.06</x:v>
      </x:c>
      <x:c r="B310" s="172" t="str">
        <x:v>Concern and resistance conversation</x:v>
      </x:c>
      <x:c r="C310" s="172" t="str">
        <x:v>Action and owner</x:v>
      </x:c>
      <x:c r="D310" s="172" t="str">
        <x:v>Service lead tests the handoff rule with the adviser and records the result.</x:v>
      </x:c>
    </x:row>
    <x:row r="311" ht="60" customHeight="1">
      <x:c r="A311" s="172" t="str">
        <x:v>K5.06</x:v>
      </x:c>
      <x:c r="B311" s="172" t="str">
        <x:v>Concern and resistance conversation</x:v>
      </x:c>
      <x:c r="C311" s="172" t="str">
        <x:v>Follow-up</x:v>
      </x:c>
      <x:c r="D311" s="172" t="str">
        <x:v>Review the revised process after two work trials and ask whether the original concern is addressed.</x:v>
      </x:c>
    </x:row>
    <x:row r="312" ht="60" customHeight="1">
      <x:c r="A312" s="172" t="str">
        <x:v>K5.07</x:v>
      </x:c>
      <x:c r="B312" s="172" t="str">
        <x:v>Operational readiness decision gate</x:v>
      </x:c>
      <x:c r="C312" s="172" t="str">
        <x:v>Decision scope</x:v>
      </x:c>
      <x:c r="D312" s="172" t="str">
        <x:v>A one-site pilot of eligible HR requests, with assisted access and defined exceptions.</x:v>
      </x:c>
    </x:row>
    <x:row r="313" ht="60" customHeight="1">
      <x:c r="A313" s="172" t="str">
        <x:v>K5.07</x:v>
      </x:c>
      <x:c r="B313" s="172" t="str">
        <x:v>Operational readiness decision gate</x:v>
      </x:c>
      <x:c r="C313" s="172" t="str">
        <x:v>Critical population</x:v>
      </x:c>
      <x:c r="D313" s="172" t="str">
        <x:v>Office and shift scenarios tested; one night-shift scenario remains unresolved.</x:v>
      </x:c>
    </x:row>
    <x:row r="314" ht="60" customHeight="1">
      <x:c r="A314" s="172" t="str">
        <x:v>K5.07</x:v>
      </x:c>
      <x:c r="B314" s="172" t="str">
        <x:v>Operational readiness decision gate</x:v>
      </x:c>
      <x:c r="C314" s="172" t="str">
        <x:v>Operational readiness</x:v>
      </x:c>
      <x:c r="D314" s="172" t="str">
        <x:v>Routine cases pass; absent-owner exception requires a deputy decision route.</x:v>
      </x:c>
    </x:row>
    <x:row r="315" ht="60" customHeight="1">
      <x:c r="A315" s="172" t="str">
        <x:v>K5.07</x:v>
      </x:c>
      <x:c r="B315" s="172" t="str">
        <x:v>Operational readiness decision gate</x:v>
      </x:c>
      <x:c r="C315" s="172" t="str">
        <x:v>Capacity</x:v>
      </x:c>
      <x:c r="D315" s="172" t="str">
        <x:v>A 12-hour practice gap is closed through named cover, subject to roster confirmation.</x:v>
      </x:c>
    </x:row>
    <x:row r="316" ht="60" customHeight="1">
      <x:c r="A316" s="172" t="str">
        <x:v>K5.07</x:v>
      </x:c>
      <x:c r="B316" s="172" t="str">
        <x:v>Operational readiness decision gate</x:v>
      </x:c>
      <x:c r="C316" s="172" t="str">
        <x:v>Sponsorship</x:v>
      </x:c>
      <x:c r="D316" s="172" t="str">
        <x:v>Sponsor approves the narrower pilot and pauses lower-priority reporting work.</x:v>
      </x:c>
    </x:row>
    <x:row r="317" ht="60" customHeight="1">
      <x:c r="A317" s="172" t="str">
        <x:v>K5.07</x:v>
      </x:c>
      <x:c r="B317" s="172" t="str">
        <x:v>Operational readiness decision gate</x:v>
      </x:c>
      <x:c r="C317" s="172" t="str">
        <x:v>Capability</x:v>
      </x:c>
      <x:c r="D317" s="172" t="str">
        <x:v>Three advisers have completed representative practice; one requires a retry.</x:v>
      </x:c>
    </x:row>
    <x:row r="318" ht="60" customHeight="1">
      <x:c r="A318" s="172" t="str">
        <x:v>K5.07</x:v>
      </x:c>
      <x:c r="B318" s="172" t="str">
        <x:v>Operational readiness decision gate</x:v>
      </x:c>
      <x:c r="C318" s="172" t="str">
        <x:v>Decision and conditions</x:v>
      </x:c>
      <x:c r="D318" s="172" t="str">
        <x:v>Pause independent use by the unready role holder; complete the exception and shift tests before pilot approval.</x:v>
      </x:c>
    </x:row>
    <x:row r="319" ht="60" customHeight="1">
      <x:c r="A319" s="172" t="str">
        <x:v>K5.07</x:v>
      </x:c>
      <x:c r="B319" s="172" t="str">
        <x:v>Operational readiness decision gate</x:v>
      </x:c>
      <x:c r="C319" s="172" t="str">
        <x:v>Owner and review</x:v>
      </x:c>
      <x:c r="D319" s="172" t="str">
        <x:v>Service Director receives evidence from the named verifiers at the revised readiness review.</x:v>
      </x:c>
    </x:row>
    <x:row r="320" ht="60" customHeight="1">
      <x:c r="A320" s="172" t="str">
        <x:v>K5.08</x:v>
      </x:c>
      <x:c r="B320" s="172" t="str">
        <x:v>Pilot safeguards and learning contract</x:v>
      </x:c>
      <x:c r="C320" s="172" t="str">
        <x:v>Learning question</x:v>
      </x:c>
      <x:c r="D320" s="172" t="str">
        <x:v>Can tracked intake and explicit exception ownership improve timely resolution while preserving access and quality?</x:v>
      </x:c>
    </x:row>
    <x:row r="321" ht="60" customHeight="1">
      <x:c r="A321" s="172" t="str">
        <x:v>K5.08</x:v>
      </x:c>
      <x:c r="B321" s="172" t="str">
        <x:v>Pilot safeguards and learning contract</x:v>
      </x:c>
      <x:c r="C321" s="172" t="str">
        <x:v>Prediction</x:v>
      </x:c>
      <x:c r="D321" s="172" t="str">
        <x:v>At least 85% of eligible pilot cases meet three working days, with quality at or above the locally agreed 95% safeguard.</x:v>
      </x:c>
    </x:row>
    <x:row r="322" ht="60" customHeight="1">
      <x:c r="A322" s="172" t="str">
        <x:v>K5.08</x:v>
      </x:c>
      <x:c r="B322" s="172" t="str">
        <x:v>Pilot safeguards and learning contract</x:v>
      </x:c>
      <x:c r="C322" s="172" t="str">
        <x:v>Scope</x:v>
      </x:c>
      <x:c r="D322" s="172" t="str">
        <x:v>Site A, 180 eligible cases, supported advisers and a monitored assisted route.</x:v>
      </x:c>
    </x:row>
    <x:row r="323" ht="60" customHeight="1">
      <x:c r="A323" s="172" t="str">
        <x:v>K5.08</x:v>
      </x:c>
      <x:c r="B323" s="172" t="str">
        <x:v>Pilot safeguards and learning contract</x:v>
      </x:c>
      <x:c r="C323" s="172" t="str">
        <x:v>Measures</x:v>
      </x:c>
      <x:c r="D323" s="172" t="str">
        <x:v>Timely resolution, repeat contacts, quality checks, assisted access and support demand.</x:v>
      </x:c>
    </x:row>
    <x:row r="324" ht="60" customHeight="1">
      <x:c r="A324" s="172" t="str">
        <x:v>K5.08</x:v>
      </x:c>
      <x:c r="B324" s="172" t="str">
        <x:v>Pilot safeguards and learning contract</x:v>
      </x:c>
      <x:c r="C324" s="172" t="str">
        <x:v>Safeguards</x:v>
      </x:c>
      <x:c r="D324" s="172" t="str">
        <x:v>Confidentiality, essential access, fair case handling and ordinary service continuity.</x:v>
      </x:c>
    </x:row>
    <x:row r="325" ht="60" customHeight="1">
      <x:c r="A325" s="172" t="str">
        <x:v>K5.08</x:v>
      </x:c>
      <x:c r="B325" s="172" t="str">
        <x:v>Pilot safeguards and learning contract</x:v>
      </x:c>
      <x:c r="C325" s="172" t="str">
        <x:v>Stop and fallback</x:v>
      </x:c>
      <x:c r="D325" s="172" t="str">
        <x:v>Pause on essential access failure or unauthorised disclosure; use the approved temporary route and reconcile records.</x:v>
      </x:c>
    </x:row>
    <x:row r="326" ht="60" customHeight="1">
      <x:c r="A326" s="172" t="str">
        <x:v>K5.08</x:v>
      </x:c>
      <x:c r="B326" s="172" t="str">
        <x:v>Pilot safeguards and learning contract</x:v>
      </x:c>
      <x:c r="C326" s="172" t="str">
        <x:v>Support and authority</x:v>
      </x:c>
      <x:c r="D326" s="172" t="str">
        <x:v>Service lead manages the test; the accountable service owner can pause it and specialists retain their own authority.</x:v>
      </x:c>
    </x:row>
    <x:row r="327" ht="60" customHeight="1">
      <x:c r="A327" s="172" t="str">
        <x:v>K5.08</x:v>
      </x:c>
      <x:c r="B327" s="172" t="str">
        <x:v>Pilot safeguards and learning contract</x:v>
      </x:c>
      <x:c r="C327" s="172" t="str">
        <x:v>Learning review</x:v>
      </x:c>
      <x:c r="D327" s="172" t="str">
        <x:v>Compare results with predictions, investigate differences and decide adapt, retest or extend.</x:v>
      </x:c>
    </x:row>
    <x:row r="328" ht="60" customHeight="1">
      <x:c r="A328" s="172" t="str">
        <x:v>K6.01</x:v>
      </x:c>
      <x:c r="B328" s="172" t="str">
        <x:v>Short-term win opportunity screen</x:v>
      </x:c>
      <x:c r="C328" s="172" t="str">
        <x:v>Candidate improvement</x:v>
      </x:c>
      <x:c r="D328" s="172" t="str">
        <x:v>Reduce repeated contacts for a common employment-letter request.</x:v>
      </x:c>
    </x:row>
    <x:row r="329" ht="60" customHeight="1">
      <x:c r="A329" s="172" t="str">
        <x:v>K6.01</x:v>
      </x:c>
      <x:c r="B329" s="172" t="str">
        <x:v>Short-term win opportunity screen</x:v>
      </x:c>
      <x:c r="C329" s="172" t="str">
        <x:v>Connection to vision</x:v>
      </x:c>
      <x:c r="D329" s="172" t="str">
        <x:v>Clear ownership and status should reduce the need to ask again.</x:v>
      </x:c>
    </x:row>
    <x:row r="330" ht="60" customHeight="1">
      <x:c r="A330" s="172" t="str">
        <x:v>K6.01</x:v>
      </x:c>
      <x:c r="B330" s="172" t="str">
        <x:v>Short-term win opportunity screen</x:v>
      </x:c>
      <x:c r="C330" s="172" t="str">
        <x:v>User value</x:v>
      </x:c>
      <x:c r="D330" s="172" t="str">
        <x:v>Employees know the next step; advisers spend less time reconstructing requests.</x:v>
      </x:c>
    </x:row>
    <x:row r="331" ht="60" customHeight="1">
      <x:c r="A331" s="172" t="str">
        <x:v>K6.01</x:v>
      </x:c>
      <x:c r="B331" s="172" t="str">
        <x:v>Short-term win opportunity screen</x:v>
      </x:c>
      <x:c r="C331" s="172" t="str">
        <x:v>Feasibility</x:v>
      </x:c>
      <x:c r="D331" s="172" t="str">
        <x:v>The workflow is bounded and uses existing authority, with a small guide update.</x:v>
      </x:c>
    </x:row>
    <x:row r="332" ht="60" customHeight="1">
      <x:c r="A332" s="172" t="str">
        <x:v>K6.01</x:v>
      </x:c>
      <x:c r="B332" s="172" t="str">
        <x:v>Short-term win opportunity screen</x:v>
      </x:c>
      <x:c r="C332" s="172" t="str">
        <x:v>Evidence</x:v>
      </x:c>
      <x:c r="D332" s="172" t="str">
        <x:v>Count repeated contacts among eligible cases and audit a sample for actual resolution quality.</x:v>
      </x:c>
    </x:row>
    <x:row r="333" ht="60" customHeight="1">
      <x:c r="A333" s="172" t="str">
        <x:v>K6.01</x:v>
      </x:c>
      <x:c r="B333" s="172" t="str">
        <x:v>Short-term win opportunity screen</x:v>
      </x:c>
      <x:c r="C333" s="172" t="str">
        <x:v>Safeguard</x:v>
      </x:c>
      <x:c r="D333" s="172" t="str">
        <x:v>Do not close cases prematurely to improve the repeat-contact measure.</x:v>
      </x:c>
    </x:row>
    <x:row r="334" ht="60" customHeight="1">
      <x:c r="A334" s="172" t="str">
        <x:v>K6.01</x:v>
      </x:c>
      <x:c r="B334" s="172" t="str">
        <x:v>Short-term win opportunity screen</x:v>
      </x:c>
      <x:c r="C334" s="172" t="str">
        <x:v>Owner and horizon</x:v>
      </x:c>
      <x:c r="D334" s="172" t="str">
        <x:v>Service lead runs a four-week test with analyst support.</x:v>
      </x:c>
    </x:row>
    <x:row r="335" ht="60" customHeight="1">
      <x:c r="A335" s="172" t="str">
        <x:v>K6.01</x:v>
      </x:c>
      <x:c r="B335" s="172" t="str">
        <x:v>Short-term win opportunity screen</x:v>
      </x:c>
      <x:c r="C335" s="172" t="str">
        <x:v>Selection decision</x:v>
      </x:c>
      <x:c r="D335" s="172" t="str">
        <x:v>It tests a critical ownership mechanism and has a direct employee benefit, unlike a launch-event attendance target.</x:v>
      </x:c>
    </x:row>
    <x:row r="336" ht="60" customHeight="1">
      <x:c r="A336" s="172" t="str">
        <x:v>K6.02</x:v>
      </x:c>
      <x:c r="B336" s="172" t="str">
        <x:v>Short-term win charter</x:v>
      </x:c>
      <x:c r="C336" s="172" t="str">
        <x:v>Win statement</x:v>
      </x:c>
      <x:c r="D336" s="172" t="str">
        <x:v>Improve timely resolution for eligible Site A pilot requests without reducing service quality or assisted access.</x:v>
      </x:c>
    </x:row>
    <x:row r="337" ht="60" customHeight="1">
      <x:c r="A337" s="172" t="str">
        <x:v>K6.02</x:v>
      </x:c>
      <x:c r="B337" s="172" t="str">
        <x:v>Short-term win charter</x:v>
      </x:c>
      <x:c r="C337" s="172" t="str">
        <x:v>Baseline</x:v>
      </x:c>
      <x:c r="D337" s="172" t="str">
        <x:v>Across the fictional baseline, 1,488 of 2,400 eligible requests met three working days: 62.0%.</x:v>
      </x:c>
    </x:row>
    <x:row r="338" ht="60" customHeight="1">
      <x:c r="A338" s="172" t="str">
        <x:v>K6.02</x:v>
      </x:c>
      <x:c r="B338" s="172" t="str">
        <x:v>Short-term win charter</x:v>
      </x:c>
      <x:c r="C338" s="172" t="str">
        <x:v>Target and period</x:v>
      </x:c>
      <x:c r="D338" s="172" t="str">
        <x:v>Pilot prediction: at least 85% timely resolution during the defined test period.</x:v>
      </x:c>
    </x:row>
    <x:row r="339" ht="60" customHeight="1">
      <x:c r="A339" s="172" t="str">
        <x:v>K6.02</x:v>
      </x:c>
      <x:c r="B339" s="172" t="str">
        <x:v>Short-term win charter</x:v>
      </x:c>
      <x:c r="C339" s="172" t="str">
        <x:v>Intervention</x:v>
      </x:c>
      <x:c r="D339" s="172" t="str">
        <x:v>One case record, accepted handoffs and an explicit exception decision route.</x:v>
      </x:c>
    </x:row>
    <x:row r="340" ht="60" customHeight="1">
      <x:c r="A340" s="172" t="str">
        <x:v>K6.02</x:v>
      </x:c>
      <x:c r="B340" s="172" t="str">
        <x:v>Short-term win charter</x:v>
      </x:c>
      <x:c r="C340" s="172" t="str">
        <x:v>Resources</x:v>
      </x:c>
      <x:c r="D340" s="172" t="str">
        <x:v>Four advisers, protected practice, a service lead and analyst time.</x:v>
      </x:c>
    </x:row>
    <x:row r="341" ht="60" customHeight="1">
      <x:c r="A341" s="172" t="str">
        <x:v>K6.02</x:v>
      </x:c>
      <x:c r="B341" s="172" t="str">
        <x:v>Short-term win charter</x:v>
      </x:c>
      <x:c r="C341" s="172" t="str">
        <x:v>Safeguards</x:v>
      </x:c>
      <x:c r="D341" s="172" t="str">
        <x:v>Quality at or above the locally agreed 95% criterion and essential assisted access maintained.</x:v>
      </x:c>
    </x:row>
    <x:row r="342" ht="60" customHeight="1">
      <x:c r="A342" s="172" t="str">
        <x:v>K6.02</x:v>
      </x:c>
      <x:c r="B342" s="172" t="str">
        <x:v>Short-term win charter</x:v>
      </x:c>
      <x:c r="C342" s="172" t="str">
        <x:v>Verification</x:v>
      </x:c>
      <x:c r="D342" s="172" t="str">
        <x:v>Service-quality lead checks the sample and analyst reconciles the denominator.</x:v>
      </x:c>
    </x:row>
    <x:row r="343" ht="60" customHeight="1">
      <x:c r="A343" s="172" t="str">
        <x:v>K6.02</x:v>
      </x:c>
      <x:c r="B343" s="172" t="str">
        <x:v>Short-term win charter</x:v>
      </x:c>
      <x:c r="C343" s="172" t="str">
        <x:v>Decision after review</x:v>
      </x:c>
      <x:c r="D343" s="172" t="str">
        <x:v>Timeliness reached 80% but quality was 93.9%; the result is progress, not a verified win against the charter.</x:v>
      </x:c>
    </x:row>
    <x:row r="344" ht="60" customHeight="1">
      <x:c r="A344" s="172" t="str">
        <x:v>K6.03</x:v>
      </x:c>
      <x:c r="B344" s="172" t="str">
        <x:v>Change measurement dictionary</x:v>
      </x:c>
      <x:c r="C344" s="172" t="str">
        <x:v>Measure</x:v>
      </x:c>
      <x:c r="D344" s="172" t="str">
        <x:v>Percentage of eligible HR requests resolved within three working days.</x:v>
      </x:c>
    </x:row>
    <x:row r="345" ht="60" customHeight="1">
      <x:c r="A345" s="172" t="str">
        <x:v>K6.03</x:v>
      </x:c>
      <x:c r="B345" s="172" t="str">
        <x:v>Change measurement dictionary</x:v>
      </x:c>
      <x:c r="C345" s="172" t="str">
        <x:v>Numerator</x:v>
      </x:c>
      <x:c r="D345" s="172" t="str">
        <x:v>Eligible requests with confirmed resolution within the defined service-time calculation.</x:v>
      </x:c>
    </x:row>
    <x:row r="346" ht="60" customHeight="1">
      <x:c r="A346" s="172" t="str">
        <x:v>K6.03</x:v>
      </x:c>
      <x:c r="B346" s="172" t="str">
        <x:v>Change measurement dictionary</x:v>
      </x:c>
      <x:c r="C346" s="172" t="str">
        <x:v>Denominator</x:v>
      </x:c>
      <x:c r="D346" s="172" t="str">
        <x:v>All eligible requests received in the closed reporting cohort; unresolved cases remain visible under the agreed rule.</x:v>
      </x:c>
    </x:row>
    <x:row r="347" ht="60" customHeight="1">
      <x:c r="A347" s="172" t="str">
        <x:v>K6.03</x:v>
      </x:c>
      <x:c r="B347" s="172" t="str">
        <x:v>Change measurement dictionary</x:v>
      </x:c>
      <x:c r="C347" s="172" t="str">
        <x:v>Exclusions</x:v>
      </x:c>
      <x:c r="D347" s="172" t="str">
        <x:v>Formal employee cases and payroll calculations, because they use different processes and standards.</x:v>
      </x:c>
    </x:row>
    <x:row r="348" ht="60" customHeight="1">
      <x:c r="A348" s="172" t="str">
        <x:v>K6.03</x:v>
      </x:c>
      <x:c r="B348" s="172" t="str">
        <x:v>Change measurement dictionary</x:v>
      </x:c>
      <x:c r="C348" s="172" t="str">
        <x:v>Source and quality</x:v>
      </x:c>
      <x:c r="D348" s="172" t="str">
        <x:v>Case extract reconciled to intake totals; duplicate records and missing dates reviewed.</x:v>
      </x:c>
    </x:row>
    <x:row r="349" ht="60" customHeight="1">
      <x:c r="A349" s="172" t="str">
        <x:v>K6.03</x:v>
      </x:c>
      <x:c r="B349" s="172" t="str">
        <x:v>Change measurement dictionary</x:v>
      </x:c>
      <x:c r="C349" s="172" t="str">
        <x:v>Reporting and comparator</x:v>
      </x:c>
      <x:c r="D349" s="172" t="str">
        <x:v>Weekly cohorts with counts shown; compare with the fictional baseline while noting case-mix differences.</x:v>
      </x:c>
    </x:row>
    <x:row r="350" ht="60" customHeight="1">
      <x:c r="A350" s="172" t="str">
        <x:v>K6.03</x:v>
      </x:c>
      <x:c r="B350" s="172" t="str">
        <x:v>Change measurement dictionary</x:v>
      </x:c>
      <x:c r="C350" s="172" t="str">
        <x:v>Balancing measure</x:v>
      </x:c>
      <x:c r="D350" s="172" t="str">
        <x:v>Premature closure; audit actual resolution quality and track repeat contacts.</x:v>
      </x:c>
    </x:row>
    <x:row r="351" ht="60" customHeight="1">
      <x:c r="A351" s="172" t="str">
        <x:v>K6.03</x:v>
      </x:c>
      <x:c r="B351" s="172" t="str">
        <x:v>Change measurement dictionary</x:v>
      </x:c>
      <x:c r="C351" s="172" t="str">
        <x:v>Owner and decision</x:v>
      </x:c>
      <x:c r="D351" s="172" t="str">
        <x:v>Service owner reviews delays and quality together before authorising a new wave.</x:v>
      </x:c>
    </x:row>
    <x:row r="352" ht="60" customHeight="1">
      <x:c r="A352" s="172" t="str">
        <x:v>K6.04</x:v>
      </x:c>
      <x:c r="B352" s="172" t="str">
        <x:v>Pilot result and prediction review</x:v>
      </x:c>
      <x:c r="C352" s="172" t="str">
        <x:v>Prediction</x:v>
      </x:c>
      <x:c r="D352" s="172" t="str">
        <x:v>At least 85% timely resolution with quality at or above the local 95% safeguard.</x:v>
      </x:c>
    </x:row>
    <x:row r="353" ht="60" customHeight="1">
      <x:c r="A353" s="172" t="str">
        <x:v>K6.04</x:v>
      </x:c>
      <x:c r="B353" s="172" t="str">
        <x:v>Pilot result and prediction review</x:v>
      </x:c>
      <x:c r="C353" s="172" t="str">
        <x:v>Observed result</x:v>
      </x:c>
      <x:c r="D353" s="172" t="str">
        <x:v>144 of 180 cases were timely: 80.0%; 169 of 180 met the quality check: 93.9%.</x:v>
      </x:c>
    </x:row>
    <x:row r="354" ht="60" customHeight="1">
      <x:c r="A354" s="172" t="str">
        <x:v>K6.04</x:v>
      </x:c>
      <x:c r="B354" s="172" t="str">
        <x:v>Pilot result and prediction review</x:v>
      </x:c>
      <x:c r="C354" s="172" t="str">
        <x:v>Repeat contacts</x:v>
      </x:c>
      <x:c r="D354" s="172" t="str">
        <x:v>36 of 180 cases involved repeated contact: 20.0%.</x:v>
      </x:c>
    </x:row>
    <x:row r="355" ht="60" customHeight="1">
      <x:c r="A355" s="172" t="str">
        <x:v>K6.04</x:v>
      </x:c>
      <x:c r="B355" s="172" t="str">
        <x:v>Pilot result and prediction review</x:v>
      </x:c>
      <x:c r="C355" s="172" t="str">
        <x:v>Difference from prediction</x:v>
      </x:c>
      <x:c r="D355" s="172" t="str">
        <x:v>Timeliness and quality both missed the pre-agreed criteria.</x:v>
      </x:c>
    </x:row>
    <x:row r="356" ht="60" customHeight="1">
      <x:c r="A356" s="172" t="str">
        <x:v>K6.04</x:v>
      </x:c>
      <x:c r="B356" s="172" t="str">
        <x:v>Pilot result and prediction review</x:v>
      </x:c>
      <x:c r="C356" s="172" t="str">
        <x:v>Explanation</x:v>
      </x:c>
      <x:c r="D356" s="172" t="str">
        <x:v>Exception cases waited for decisions; two guides conflicted and led to incomplete handoffs.</x:v>
      </x:c>
    </x:row>
    <x:row r="357" ht="60" customHeight="1">
      <x:c r="A357" s="172" t="str">
        <x:v>K6.04</x:v>
      </x:c>
      <x:c r="B357" s="172" t="str">
        <x:v>Pilot result and prediction review</x:v>
      </x:c>
      <x:c r="C357" s="172" t="str">
        <x:v>Uncertainty</x:v>
      </x:c>
      <x:c r="D357" s="172" t="str">
        <x:v>The pilot does not represent all sites, and other staffing changes may have influenced results.</x:v>
      </x:c>
    </x:row>
    <x:row r="358" ht="60" customHeight="1">
      <x:c r="A358" s="172" t="str">
        <x:v>K6.04</x:v>
      </x:c>
      <x:c r="B358" s="172" t="str">
        <x:v>Pilot result and prediction review</x:v>
      </x:c>
      <x:c r="C358" s="172" t="str">
        <x:v>Action</x:v>
      </x:c>
      <x:c r="D358" s="172" t="str">
        <x:v>Clarify deputy authority, retire the old guide and rehearse the exception handoff.</x:v>
      </x:c>
    </x:row>
    <x:row r="359" ht="60" customHeight="1">
      <x:c r="A359" s="172" t="str">
        <x:v>K6.04</x:v>
      </x:c>
      <x:c r="B359" s="172" t="str">
        <x:v>Pilot result and prediction review</x:v>
      </x:c>
      <x:c r="C359" s="172" t="str">
        <x:v>Next test</x:v>
      </x:c>
      <x:c r="D359" s="172" t="str">
        <x:v>Retest the revised route on the next defined cohort, retaining the same measures and safeguards.</x:v>
      </x:c>
    </x:row>
    <x:row r="360" ht="60" customHeight="1">
      <x:c r="A360" s="172" t="str">
        <x:v>K6.05</x:v>
      </x:c>
      <x:c r="B360" s="172" t="str">
        <x:v>Benefit and capacity-value calculation</x:v>
      </x:c>
      <x:c r="C360" s="172" t="str">
        <x:v>Benefit type</x:v>
      </x:c>
      <x:c r="D360" s="172" t="str">
        <x:v>Released adviser capacity, not an automatic cash saving.</x:v>
      </x:c>
    </x:row>
    <x:row r="361" ht="60" customHeight="1">
      <x:c r="A361" s="172" t="str">
        <x:v>K6.05</x:v>
      </x:c>
      <x:c r="B361" s="172" t="str">
        <x:v>Benefit and capacity-value calculation</x:v>
      </x:c>
      <x:c r="C361" s="172" t="str">
        <x:v>Volume assumption</x:v>
      </x:c>
      <x:c r="D361" s="172" t="str">
        <x:v>200 eligible cases per week over 48 operating weeks: 9,600 cases; fictional assumption.</x:v>
      </x:c>
    </x:row>
    <x:row r="362" ht="60" customHeight="1">
      <x:c r="A362" s="172" t="str">
        <x:v>K6.05</x:v>
      </x:c>
      <x:c r="B362" s="172" t="str">
        <x:v>Benefit and capacity-value calculation</x:v>
      </x:c>
      <x:c r="C362" s="172" t="str">
        <x:v>Time difference</x:v>
      </x:c>
      <x:c r="D362" s="172" t="str">
        <x:v>Eight minutes less reconstruction per eligible case, subject to observation and case-mix checks.</x:v>
      </x:c>
    </x:row>
    <x:row r="363" ht="60" customHeight="1">
      <x:c r="A363" s="172" t="str">
        <x:v>K6.05</x:v>
      </x:c>
      <x:c r="B363" s="172" t="str">
        <x:v>Benefit and capacity-value calculation</x:v>
      </x:c>
      <x:c r="C363" s="172" t="str">
        <x:v>Capacity calculation</x:v>
      </x:c>
      <x:c r="D363" s="172" t="str">
        <x:v>9,600 x 8 / 60 = 1,280 hours per year.</x:v>
      </x:c>
    </x:row>
    <x:row r="364" ht="60" customHeight="1">
      <x:c r="A364" s="172" t="str">
        <x:v>K6.05</x:v>
      </x:c>
      <x:c r="B364" s="172" t="str">
        <x:v>Benefit and capacity-value calculation</x:v>
      </x:c>
      <x:c r="C364" s="172" t="str">
        <x:v>Monetary equivalent</x:v>
      </x:c>
      <x:c r="D364" s="172" t="str">
        <x:v>At CU120 per hour, equivalent capacity value is CU153,600; this is not a budget reduction.</x:v>
      </x:c>
    </x:row>
    <x:row r="365" ht="60" customHeight="1">
      <x:c r="A365" s="172" t="str">
        <x:v>K6.05</x:v>
      </x:c>
      <x:c r="B365" s="172" t="str">
        <x:v>Benefit and capacity-value calculation</x:v>
      </x:c>
      <x:c r="C365" s="172" t="str">
        <x:v>Costs</x:v>
      </x:c>
      <x:c r="D365" s="172" t="str">
        <x:v>Illustrative project cost CU180,000 and annual support CU24,000 are recorded separately.</x:v>
      </x:c>
    </x:row>
    <x:row r="366" ht="60" customHeight="1">
      <x:c r="A366" s="172" t="str">
        <x:v>K6.05</x:v>
      </x:c>
      <x:c r="B366" s="172" t="str">
        <x:v>Benefit and capacity-value calculation</x:v>
      </x:c>
      <x:c r="C366" s="172" t="str">
        <x:v>Realisation mechanism</x:v>
      </x:c>
      <x:c r="D366" s="172" t="str">
        <x:v>Service owner redeploys time to unresolved complex requests and checks that backlog quality improves.</x:v>
      </x:c>
    </x:row>
    <x:row r="367" ht="60" customHeight="1">
      <x:c r="A367" s="172" t="str">
        <x:v>K6.05</x:v>
      </x:c>
      <x:c r="B367" s="172" t="str">
        <x:v>Benefit and capacity-value calculation</x:v>
      </x:c>
      <x:c r="C367" s="172" t="str">
        <x:v>Verification and owner</x:v>
      </x:c>
      <x:c r="D367" s="172" t="str">
        <x:v>Operations validates workload use; Finance approves any later claim of cash-releasing savings.</x:v>
      </x:c>
    </x:row>
    <x:row r="368" ht="60" customHeight="1">
      <x:c r="A368" s="172" t="str">
        <x:v>K6.06</x:v>
      </x:c>
      <x:c r="B368" s="172" t="str">
        <x:v>Recognition and contribution plan</x:v>
      </x:c>
      <x:c r="C368" s="172" t="str">
        <x:v>Contribution</x:v>
      </x:c>
      <x:c r="D368" s="172" t="str">
        <x:v>Advisers identified conflicting guidance and helped redesign the exception handoff.</x:v>
      </x:c>
    </x:row>
    <x:row r="369" ht="60" customHeight="1">
      <x:c r="A369" s="172" t="str">
        <x:v>K6.06</x:v>
      </x:c>
      <x:c r="B369" s="172" t="str">
        <x:v>Recognition and contribution plan</x:v>
      </x:c>
      <x:c r="C369" s="172" t="str">
        <x:v>Evidence</x:v>
      </x:c>
      <x:c r="D369" s="172" t="str">
        <x:v>The learning review links the issue to incomplete handoffs and records the corrected guide.</x:v>
      </x:c>
    </x:row>
    <x:row r="370" ht="60" customHeight="1">
      <x:c r="A370" s="172" t="str">
        <x:v>K6.06</x:v>
      </x:c>
      <x:c r="B370" s="172" t="str">
        <x:v>Recognition and contribution plan</x:v>
      </x:c>
      <x:c r="C370" s="172" t="str">
        <x:v>Who contributed</x:v>
      </x:c>
      <x:c r="D370" s="172" t="str">
        <x:v>Shift employees who tested assisted access, support staff and the quality reviewer who challenged the early success claim.</x:v>
      </x:c>
    </x:row>
    <x:row r="371" ht="60" customHeight="1">
      <x:c r="A371" s="172" t="str">
        <x:v>K6.06</x:v>
      </x:c>
      <x:c r="B371" s="172" t="str">
        <x:v>Recognition and contribution plan</x:v>
      </x:c>
      <x:c r="C371" s="172" t="str">
        <x:v>Recognition method</x:v>
      </x:c>
      <x:c r="D371" s="172" t="str">
        <x:v>A team thank-you linked to the specific contribution, with permission before naming individuals publicly.</x:v>
      </x:c>
    </x:row>
    <x:row r="372" ht="60" customHeight="1">
      <x:c r="A372" s="172" t="str">
        <x:v>K6.06</x:v>
      </x:c>
      <x:c r="B372" s="172" t="str">
        <x:v>Recognition and contribution plan</x:v>
      </x:c>
      <x:c r="C372" s="172" t="str">
        <x:v>Message</x:v>
      </x:c>
      <x:c r="D372" s="172" t="str">
        <x:v>Speaking up about a design defect is part of good change work, not a failure of commitment.</x:v>
      </x:c>
    </x:row>
    <x:row r="373" ht="60" customHeight="1">
      <x:c r="A373" s="172" t="str">
        <x:v>K6.06</x:v>
      </x:c>
      <x:c r="B373" s="172" t="str">
        <x:v>Recognition and contribution plan</x:v>
      </x:c>
      <x:c r="C373" s="172" t="str">
        <x:v>Fairness check</x:v>
      </x:c>
      <x:c r="D373" s="172" t="str">
        <x:v>Include both shifts and avoid ranking employees by enthusiasm or portal use alone.</x:v>
      </x:c>
    </x:row>
    <x:row r="374" ht="60" customHeight="1">
      <x:c r="A374" s="172" t="str">
        <x:v>K6.06</x:v>
      </x:c>
      <x:c r="B374" s="172" t="str">
        <x:v>Recognition and contribution plan</x:v>
      </x:c>
      <x:c r="C374" s="172" t="str">
        <x:v>Unfinished work</x:v>
      </x:c>
      <x:c r="D374" s="172" t="str">
        <x:v>The first pilot missed the quality criterion and needs a revised test before extension.</x:v>
      </x:c>
    </x:row>
    <x:row r="375" ht="60" customHeight="1">
      <x:c r="A375" s="172" t="str">
        <x:v>K6.06</x:v>
      </x:c>
      <x:c r="B375" s="172" t="str">
        <x:v>Recognition and contribution plan</x:v>
      </x:c>
      <x:c r="C375" s="172" t="str">
        <x:v>Follow-through</x:v>
      </x:c>
      <x:c r="D375" s="172" t="str">
        <x:v>The revised guide and practice scenario are shared with the next test team.</x:v>
      </x:c>
    </x:row>
    <x:row r="376" ht="60" customHeight="1">
      <x:c r="A376" s="172" t="str">
        <x:v>K6.07</x:v>
      </x:c>
      <x:c r="B376" s="172" t="str">
        <x:v>Evidence-based progress story</x:v>
      </x:c>
      <x:c r="C376" s="172" t="str">
        <x:v>Starting point</x:v>
      </x:c>
      <x:c r="D376" s="172" t="str">
        <x:v>Inconsistent ownership and repeated contacts in eligible HR requests.</x:v>
      </x:c>
    </x:row>
    <x:row r="377" ht="60" customHeight="1">
      <x:c r="A377" s="172" t="str">
        <x:v>K6.07</x:v>
      </x:c>
      <x:c r="B377" s="172" t="str">
        <x:v>Evidence-based progress story</x:v>
      </x:c>
      <x:c r="C377" s="172" t="str">
        <x:v>Action</x:v>
      </x:c>
      <x:c r="D377" s="172" t="str">
        <x:v>A one-site tracked-intake process with accepted handoffs and assisted access.</x:v>
      </x:c>
    </x:row>
    <x:row r="378" ht="60" customHeight="1">
      <x:c r="A378" s="172" t="str">
        <x:v>K6.07</x:v>
      </x:c>
      <x:c r="B378" s="172" t="str">
        <x:v>Evidence-based progress story</x:v>
      </x:c>
      <x:c r="C378" s="172" t="str">
        <x:v>Result</x:v>
      </x:c>
      <x:c r="D378" s="172" t="str">
        <x:v>Timely resolution was 144 of 180 cases, or 80%; quality was 169 of 180, or 93.9%.</x:v>
      </x:c>
    </x:row>
    <x:row r="379" ht="60" customHeight="1">
      <x:c r="A379" s="172" t="str">
        <x:v>K6.07</x:v>
      </x:c>
      <x:c r="B379" s="172" t="str">
        <x:v>Evidence-based progress story</x:v>
      </x:c>
      <x:c r="C379" s="172" t="str">
        <x:v>Meaning</x:v>
      </x:c>
      <x:c r="D379" s="172" t="str">
        <x:v>The route shows promise, but it did not meet the agreed pilot criteria.</x:v>
      </x:c>
    </x:row>
    <x:row r="380" ht="60" customHeight="1">
      <x:c r="A380" s="172" t="str">
        <x:v>K6.07</x:v>
      </x:c>
      <x:c r="B380" s="172" t="str">
        <x:v>Evidence-based progress story</x:v>
      </x:c>
      <x:c r="C380" s="172" t="str">
        <x:v>Contribution</x:v>
      </x:c>
      <x:c r="D380" s="172" t="str">
        <x:v>Employees and advisers exposed an exception-authority gap and conflicting guidance.</x:v>
      </x:c>
    </x:row>
    <x:row r="381" ht="60" customHeight="1">
      <x:c r="A381" s="172" t="str">
        <x:v>K6.07</x:v>
      </x:c>
      <x:c r="B381" s="172" t="str">
        <x:v>Evidence-based progress story</x:v>
      </x:c>
      <x:c r="C381" s="172" t="str">
        <x:v>Limit</x:v>
      </x:c>
      <x:c r="D381" s="172" t="str">
        <x:v>The results do not prove a causal effect or readiness for all three sites.</x:v>
      </x:c>
    </x:row>
    <x:row r="382" ht="60" customHeight="1">
      <x:c r="A382" s="172" t="str">
        <x:v>K6.07</x:v>
      </x:c>
      <x:c r="B382" s="172" t="str">
        <x:v>Evidence-based progress story</x:v>
      </x:c>
      <x:c r="C382" s="172" t="str">
        <x:v>Next action</x:v>
      </x:c>
      <x:c r="D382" s="172" t="str">
        <x:v>Revise the guide, confirm deputy authority and retest before wider deployment.</x:v>
      </x:c>
    </x:row>
    <x:row r="383" ht="60" customHeight="1">
      <x:c r="A383" s="172" t="str">
        <x:v>K6.07</x:v>
      </x:c>
      <x:c r="B383" s="172" t="str">
        <x:v>Evidence-based progress story</x:v>
      </x:c>
      <x:c r="C383" s="172" t="str">
        <x:v>Publication check</x:v>
      </x:c>
      <x:c r="D383" s="172" t="str">
        <x:v>Service owner and analyst approve the facts; no identifiable employee case is used.</x:v>
      </x:c>
    </x:row>
    <x:row r="384" ht="60" customHeight="1">
      <x:c r="A384" s="172" t="str">
        <x:v>K6.08</x:v>
      </x:c>
      <x:c r="B384" s="172" t="str">
        <x:v>Short-term win learning review</x:v>
      </x:c>
      <x:c r="C384" s="172" t="str">
        <x:v>Expected result</x:v>
      </x:c>
      <x:c r="D384" s="172" t="str">
        <x:v>The first pilot would meet the timeliness and quality criteria.</x:v>
      </x:c>
    </x:row>
    <x:row r="385" ht="60" customHeight="1">
      <x:c r="A385" s="172" t="str">
        <x:v>K6.08</x:v>
      </x:c>
      <x:c r="B385" s="172" t="str">
        <x:v>Short-term win learning review</x:v>
      </x:c>
      <x:c r="C385" s="172" t="str">
        <x:v>Actual result</x:v>
      </x:c>
      <x:c r="D385" s="172" t="str">
        <x:v>Timeliness improved descriptively, but both the prediction and quality safeguard were missed.</x:v>
      </x:c>
    </x:row>
    <x:row r="386" ht="60" customHeight="1">
      <x:c r="A386" s="172" t="str">
        <x:v>K6.08</x:v>
      </x:c>
      <x:c r="B386" s="172" t="str">
        <x:v>Short-term win learning review</x:v>
      </x:c>
      <x:c r="C386" s="172" t="str">
        <x:v>Mechanism</x:v>
      </x:c>
      <x:c r="D386" s="172" t="str">
        <x:v>Visible ownership helped routine work; exceptions and conflicting guidance caused delay and error.</x:v>
      </x:c>
    </x:row>
    <x:row r="387" ht="60" customHeight="1">
      <x:c r="A387" s="172" t="str">
        <x:v>K6.08</x:v>
      </x:c>
      <x:c r="B387" s="172" t="str">
        <x:v>Short-term win learning review</x:v>
      </x:c>
      <x:c r="C387" s="172" t="str">
        <x:v>Unexpected effect</x:v>
      </x:c>
      <x:c r="D387" s="172" t="str">
        <x:v>Advisers spent more time explaining the new route during first use.</x:v>
      </x:c>
    </x:row>
    <x:row r="388" ht="60" customHeight="1">
      <x:c r="A388" s="172" t="str">
        <x:v>K6.08</x:v>
      </x:c>
      <x:c r="B388" s="172" t="str">
        <x:v>Short-term win learning review</x:v>
      </x:c>
      <x:c r="C388" s="172" t="str">
        <x:v>Keep</x:v>
      </x:c>
      <x:c r="D388" s="172" t="str">
        <x:v>One case record, assisted intake and a named owner.</x:v>
      </x:c>
    </x:row>
    <x:row r="389" ht="60" customHeight="1">
      <x:c r="A389" s="172" t="str">
        <x:v>K6.08</x:v>
      </x:c>
      <x:c r="B389" s="172" t="str">
        <x:v>Short-term win learning review</x:v>
      </x:c>
      <x:c r="C389" s="172" t="str">
        <x:v>Adapt or stop</x:v>
      </x:c>
      <x:c r="D389" s="172" t="str">
        <x:v>Retire obsolete guidance and clarify deputy authority; do not extend the unchanged design.</x:v>
      </x:c>
    </x:row>
    <x:row r="390" ht="60" customHeight="1">
      <x:c r="A390" s="172" t="str">
        <x:v>K6.08</x:v>
      </x:c>
      <x:c r="B390" s="172" t="str">
        <x:v>Short-term win learning review</x:v>
      </x:c>
      <x:c r="C390" s="172" t="str">
        <x:v>Next commitment</x:v>
      </x:c>
      <x:c r="D390" s="172" t="str">
        <x:v>A revised test with the same definitions and an explicit exception scenario.</x:v>
      </x:c>
    </x:row>
    <x:row r="391" ht="60" customHeight="1">
      <x:c r="A391" s="172" t="str">
        <x:v>K6.08</x:v>
      </x:c>
      <x:c r="B391" s="172" t="str">
        <x:v>Short-term win learning review</x:v>
      </x:c>
      <x:c r="C391" s="172" t="str">
        <x:v>Learning transfer</x:v>
      </x:c>
      <x:c r="D391" s="172" t="str">
        <x:v>Coalition, affected employees and the next test team receive an honest summary.</x:v>
      </x:c>
    </x:row>
    <x:row r="392" ht="60" customHeight="1">
      <x:c r="A392" s="172" t="str">
        <x:v>K7.01</x:v>
      </x:c>
      <x:c r="B392" s="172" t="str">
        <x:v>Wave planning and release criteria</x:v>
      </x:c>
      <x:c r="C392" s="172" t="str">
        <x:v>Wave scope</x:v>
      </x:c>
      <x:c r="D392" s="172" t="str">
        <x:v>Site B advisers and employees, including a different shift pattern and a higher proportion of assisted requests.</x:v>
      </x:c>
    </x:row>
    <x:row r="393" ht="60" customHeight="1">
      <x:c r="A393" s="172" t="str">
        <x:v>K7.01</x:v>
      </x:c>
      <x:c r="B393" s="172" t="str">
        <x:v>Wave planning and release criteria</x:v>
      </x:c>
      <x:c r="C393" s="172" t="str">
        <x:v>Difference from pilot</x:v>
      </x:c>
      <x:c r="D393" s="172" t="str">
        <x:v>Shared-device access and local specialist availability differ from Site A.</x:v>
      </x:c>
    </x:row>
    <x:row r="394" ht="60" customHeight="1">
      <x:c r="A394" s="172" t="str">
        <x:v>K7.01</x:v>
      </x:c>
      <x:c r="B394" s="172" t="str">
        <x:v>Wave planning and release criteria</x:v>
      </x:c>
      <x:c r="C394" s="172" t="str">
        <x:v>Evidence to refresh</x:v>
      </x:c>
      <x:c r="D394" s="172" t="str">
        <x:v>Assisted-access trial, exception cover and role-specific practice.</x:v>
      </x:c>
    </x:row>
    <x:row r="395" ht="60" customHeight="1">
      <x:c r="A395" s="172" t="str">
        <x:v>K7.01</x:v>
      </x:c>
      <x:c r="B395" s="172" t="str">
        <x:v>Wave planning and release criteria</x:v>
      </x:c>
      <x:c r="C395" s="172" t="str">
        <x:v>Dependencies</x:v>
      </x:c>
      <x:c r="D395" s="172" t="str">
        <x:v>Updated guide, confirmed local support and a tested deputy route.</x:v>
      </x:c>
    </x:row>
    <x:row r="396" ht="60" customHeight="1">
      <x:c r="A396" s="172" t="str">
        <x:v>K7.01</x:v>
      </x:c>
      <x:c r="B396" s="172" t="str">
        <x:v>Wave planning and release criteria</x:v>
      </x:c>
      <x:c r="C396" s="172" t="str">
        <x:v>Capacity</x:v>
      </x:c>
      <x:c r="D396" s="172" t="str">
        <x:v>Local manager confirms practice time and support cover without double-counting staff assigned to another project.</x:v>
      </x:c>
    </x:row>
    <x:row r="397" ht="60" customHeight="1">
      <x:c r="A397" s="172" t="str">
        <x:v>K7.01</x:v>
      </x:c>
      <x:c r="B397" s="172" t="str">
        <x:v>Wave planning and release criteria</x:v>
      </x:c>
      <x:c r="C397" s="172" t="str">
        <x:v>Release criteria</x:v>
      </x:c>
      <x:c r="D397" s="172" t="str">
        <x:v>Required conditions verified; no unresolved critical access or authority barrier.</x:v>
      </x:c>
    </x:row>
    <x:row r="398" ht="60" customHeight="1">
      <x:c r="A398" s="172" t="str">
        <x:v>K7.01</x:v>
      </x:c>
      <x:c r="B398" s="172" t="str">
        <x:v>Wave planning and release criteria</x:v>
      </x:c>
      <x:c r="C398" s="172" t="str">
        <x:v>Decision and fallback</x:v>
      </x:c>
      <x:c r="D398" s="172" t="str">
        <x:v>Service Director authorises the wave; approved temporary intake remains available during transition.</x:v>
      </x:c>
    </x:row>
    <x:row r="399" ht="60" customHeight="1">
      <x:c r="A399" s="172" t="str">
        <x:v>K7.01</x:v>
      </x:c>
      <x:c r="B399" s="172" t="str">
        <x:v>Wave planning and release criteria</x:v>
      </x:c>
      <x:c r="C399" s="172" t="str">
        <x:v>Review</x:v>
      </x:c>
      <x:c r="D399" s="172" t="str">
        <x:v>Daily support review in the first week, then weekly outcome and quality review.</x:v>
      </x:c>
    </x:row>
    <x:row r="400" ht="60" customHeight="1">
      <x:c r="A400" s="172" t="str">
        <x:v>K7.02</x:v>
      </x:c>
      <x:c r="B400" s="172" t="str">
        <x:v>Cross-workstream dependency register</x:v>
      </x:c>
      <x:c r="C400" s="172" t="str">
        <x:v>Dependency ID</x:v>
      </x:c>
      <x:c r="D400" s="172" t="str">
        <x:v>DEP09.</x:v>
      </x:c>
    </x:row>
    <x:row r="401" ht="60" customHeight="1">
      <x:c r="A401" s="172" t="str">
        <x:v>K7.02</x:v>
      </x:c>
      <x:c r="B401" s="172" t="str">
        <x:v>Cross-workstream dependency register</x:v>
      </x:c>
      <x:c r="C401" s="172" t="str">
        <x:v>Required output</x:v>
      </x:c>
      <x:c r="D401" s="172" t="str">
        <x:v>Approved exception decision guide version 1.0.</x:v>
      </x:c>
    </x:row>
    <x:row r="402" ht="60" customHeight="1">
      <x:c r="A402" s="172" t="str">
        <x:v>K7.02</x:v>
      </x:c>
      <x:c r="B402" s="172" t="str">
        <x:v>Cross-workstream dependency register</x:v>
      </x:c>
      <x:c r="C402" s="172" t="str">
        <x:v>Producing owner</x:v>
      </x:c>
      <x:c r="D402" s="172" t="str">
        <x:v>Service design lead, with approval from the Service Director.</x:v>
      </x:c>
    </x:row>
    <x:row r="403" ht="60" customHeight="1">
      <x:c r="A403" s="172" t="str">
        <x:v>K7.02</x:v>
      </x:c>
      <x:c r="B403" s="172" t="str">
        <x:v>Cross-workstream dependency register</x:v>
      </x:c>
      <x:c r="C403" s="172" t="str">
        <x:v>Receiving work</x:v>
      </x:c>
      <x:c r="D403" s="172" t="str">
        <x:v>Adviser practice, manager briefing and the Site B work trial.</x:v>
      </x:c>
    </x:row>
    <x:row r="404" ht="60" customHeight="1">
      <x:c r="A404" s="172" t="str">
        <x:v>K7.02</x:v>
      </x:c>
      <x:c r="B404" s="172" t="str">
        <x:v>Cross-workstream dependency register</x:v>
      </x:c>
      <x:c r="C404" s="172" t="str">
        <x:v>Acceptance evidence</x:v>
      </x:c>
      <x:c r="D404" s="172" t="str">
        <x:v>Guide covers the routine, urgent and absent-owner scenarios and passes a user check.</x:v>
      </x:c>
    </x:row>
    <x:row r="405" ht="60" customHeight="1">
      <x:c r="A405" s="172" t="str">
        <x:v>K7.02</x:v>
      </x:c>
      <x:c r="B405" s="172" t="str">
        <x:v>Cross-workstream dependency register</x:v>
      </x:c>
      <x:c r="C405" s="172" t="str">
        <x:v>Required date</x:v>
      </x:c>
      <x:c r="D405" s="172" t="str">
        <x:v>Before practice begins; otherwise the team may learn an obsolete rule.</x:v>
      </x:c>
    </x:row>
    <x:row r="406" ht="60" customHeight="1">
      <x:c r="A406" s="172" t="str">
        <x:v>K7.02</x:v>
      </x:c>
      <x:c r="B406" s="172" t="str">
        <x:v>Cross-workstream dependency register</x:v>
      </x:c>
      <x:c r="C406" s="172" t="str">
        <x:v>Consequence and options</x:v>
      </x:c>
      <x:c r="D406" s="172" t="str">
        <x:v>Move practice, narrow the scenario or provide an approved interim instruction; do not pretend the dependency is closed.</x:v>
      </x:c>
    </x:row>
    <x:row r="407" ht="60" customHeight="1">
      <x:c r="A407" s="172" t="str">
        <x:v>K7.02</x:v>
      </x:c>
      <x:c r="B407" s="172" t="str">
        <x:v>Cross-workstream dependency register</x:v>
      </x:c>
      <x:c r="C407" s="172" t="str">
        <x:v>Decision and follow-up</x:v>
      </x:c>
      <x:c r="D407" s="172" t="str">
        <x:v>Project lead brings options to the coalition; the receiving owner confirms acceptance.</x:v>
      </x:c>
    </x:row>
    <x:row r="408" ht="60" customHeight="1">
      <x:c r="A408" s="172" t="str">
        <x:v>K7.03</x:v>
      </x:c>
      <x:c r="B408" s="172" t="str">
        <x:v>Change saturation and workload review</x:v>
      </x:c>
      <x:c r="C408" s="172" t="str">
        <x:v>Role group and period</x:v>
      </x:c>
      <x:c r="D408" s="172" t="str">
        <x:v>HR advisers during the four weeks planned for Site B implementation.</x:v>
      </x:c>
    </x:row>
    <x:row r="409" ht="60" customHeight="1">
      <x:c r="A409" s="172" t="str">
        <x:v>K7.03</x:v>
      </x:c>
      <x:c r="B409" s="172" t="str">
        <x:v>Change saturation and workload review</x:v>
      </x:c>
      <x:c r="C409" s="172" t="str">
        <x:v>Concurrent changes</x:v>
      </x:c>
      <x:c r="D409" s="172" t="str">
        <x:v>A reporting-system update and annual policy refresh overlap with the service rollout.</x:v>
      </x:c>
    </x:row>
    <x:row r="410" ht="60" customHeight="1">
      <x:c r="A410" s="172" t="str">
        <x:v>K7.03</x:v>
      </x:c>
      <x:c r="B410" s="172" t="str">
        <x:v>Change saturation and workload review</x:v>
      </x:c>
      <x:c r="C410" s="172" t="str">
        <x:v>Demand peaks</x:v>
      </x:c>
      <x:c r="D410" s="172" t="str">
        <x:v>Practice sessions, data reconciliation, briefing preparation and live support all peak in the same week.</x:v>
      </x:c>
    </x:row>
    <x:row r="411" ht="60" customHeight="1">
      <x:c r="A411" s="172" t="str">
        <x:v>K7.03</x:v>
      </x:c>
      <x:c r="B411" s="172" t="str">
        <x:v>Change saturation and workload review</x:v>
      </x:c>
      <x:c r="C411" s="172" t="str">
        <x:v>Capacity evidence</x:v>
      </x:c>
      <x:c r="D411" s="172" t="str">
        <x:v>Rostered hours and task estimates show a shortfall in experienced adviser time.</x:v>
      </x:c>
    </x:row>
    <x:row r="412" ht="60" customHeight="1">
      <x:c r="A412" s="172" t="str">
        <x:v>K7.03</x:v>
      </x:c>
      <x:c r="B412" s="172" t="str">
        <x:v>Change saturation and workload review</x:v>
      </x:c>
      <x:c r="C412" s="172" t="str">
        <x:v>Employee experience</x:v>
      </x:c>
      <x:c r="D412" s="172" t="str">
        <x:v>Advisers can complete the tasks but cannot provide reliable live support at the same time.</x:v>
      </x:c>
    </x:row>
    <x:row r="413" ht="60" customHeight="1">
      <x:c r="A413" s="172" t="str">
        <x:v>K7.03</x:v>
      </x:c>
      <x:c r="B413" s="172" t="str">
        <x:v>Change saturation and workload review</x:v>
      </x:c>
      <x:c r="C413" s="172" t="str">
        <x:v>Options</x:v>
      </x:c>
      <x:c r="D413" s="172" t="str">
        <x:v>Move the policy refresh briefing and combine duplicated data checks where appropriate.</x:v>
      </x:c>
    </x:row>
    <x:row r="414" ht="60" customHeight="1">
      <x:c r="A414" s="172" t="str">
        <x:v>K7.03</x:v>
      </x:c>
      <x:c r="B414" s="172" t="str">
        <x:v>Change saturation and workload review</x:v>
      </x:c>
      <x:c r="C414" s="172" t="str">
        <x:v>Authorised trade-off</x:v>
      </x:c>
      <x:c r="D414" s="172" t="str">
        <x:v>Sponsor defers the reporting enhancement by two weeks and confirms cover.</x:v>
      </x:c>
    </x:row>
    <x:row r="415" ht="60" customHeight="1">
      <x:c r="A415" s="172" t="str">
        <x:v>K7.03</x:v>
      </x:c>
      <x:c r="B415" s="172" t="str">
        <x:v>Change saturation and workload review</x:v>
      </x:c>
      <x:c r="C415" s="172" t="str">
        <x:v>Review</x:v>
      </x:c>
      <x:c r="D415" s="172" t="str">
        <x:v>Support response times, overtime demand and unresolved cases are reviewed weekly.</x:v>
      </x:c>
    </x:row>
    <x:row r="416" ht="60" customHeight="1">
      <x:c r="A416" s="172" t="str">
        <x:v>K7.04</x:v>
      </x:c>
      <x:c r="B416" s="172" t="str">
        <x:v>Adoption and proficiency tracker</x:v>
      </x:c>
      <x:c r="C416" s="172" t="str">
        <x:v>Behaviour</x:v>
      </x:c>
      <x:c r="D416" s="172" t="str">
        <x:v>Eligible requests have a complete record, accepted ownership and a clear next step.</x:v>
      </x:c>
    </x:row>
    <x:row r="417" ht="60" customHeight="1">
      <x:c r="A417" s="172" t="str">
        <x:v>K7.04</x:v>
      </x:c>
      <x:c r="B417" s="172" t="str">
        <x:v>Adoption and proficiency tracker</x:v>
      </x:c>
      <x:c r="C417" s="172" t="str">
        <x:v>Population and period</x:v>
      </x:c>
      <x:c r="D417" s="172" t="str">
        <x:v>A defined weekly cohort of eligible requests; people counts are reported separately.</x:v>
      </x:c>
    </x:row>
    <x:row r="418" ht="60" customHeight="1">
      <x:c r="A418" s="172" t="str">
        <x:v>K7.04</x:v>
      </x:c>
      <x:c r="B418" s="172" t="str">
        <x:v>Adoption and proficiency tracker</x:v>
      </x:c>
      <x:c r="C418" s="172" t="str">
        <x:v>Use measure</x:v>
      </x:c>
      <x:c r="D418" s="172" t="str">
        <x:v>Number of eligible requests recorded through the agreed tracked process.</x:v>
      </x:c>
    </x:row>
    <x:row r="419" ht="60" customHeight="1">
      <x:c r="A419" s="172" t="str">
        <x:v>K7.04</x:v>
      </x:c>
      <x:c r="B419" s="172" t="str">
        <x:v>Adoption and proficiency tracker</x:v>
      </x:c>
      <x:c r="C419" s="172" t="str">
        <x:v>Proficiency measure</x:v>
      </x:c>
      <x:c r="D419" s="172" t="str">
        <x:v>Quality-checked records meeting essential field, ownership and handoff requirements.</x:v>
      </x:c>
    </x:row>
    <x:row r="420" ht="60" customHeight="1">
      <x:c r="A420" s="172" t="str">
        <x:v>K7.04</x:v>
      </x:c>
      <x:c r="B420" s="172" t="str">
        <x:v>Adoption and proficiency tracker</x:v>
      </x:c>
      <x:c r="C420" s="172" t="str">
        <x:v>Sustainment measure</x:v>
      </x:c>
      <x:c r="D420" s="172" t="str">
        <x:v>The same practice remains evident after intensive project support reduces.</x:v>
      </x:c>
    </x:row>
    <x:row r="421" ht="60" customHeight="1">
      <x:c r="A421" s="172" t="str">
        <x:v>K7.04</x:v>
      </x:c>
      <x:c r="B421" s="172" t="str">
        <x:v>Adoption and proficiency tracker</x:v>
      </x:c>
      <x:c r="C421" s="172" t="str">
        <x:v>Illustrative result</x:v>
      </x:c>
      <x:c r="D421" s="172" t="str">
        <x:v>At week 18, 698 of 720 reviewed cases meet the quality check: 96.9%; this is not a workforce competence score.</x:v>
      </x:c>
    </x:row>
    <x:row r="422" ht="60" customHeight="1">
      <x:c r="A422" s="172" t="str">
        <x:v>K7.04</x:v>
      </x:c>
      <x:c r="B422" s="172" t="str">
        <x:v>Adoption and proficiency tracker</x:v>
      </x:c>
      <x:c r="C422" s="172" t="str">
        <x:v>Gap response</x:v>
      </x:c>
      <x:c r="D422" s="172" t="str">
        <x:v>Check access, case mix, authority and support before choosing an intervention.</x:v>
      </x:c>
    </x:row>
    <x:row r="423" ht="60" customHeight="1">
      <x:c r="A423" s="172" t="str">
        <x:v>K7.04</x:v>
      </x:c>
      <x:c r="B423" s="172" t="str">
        <x:v>Adoption and proficiency tracker</x:v>
      </x:c>
      <x:c r="C423" s="172" t="str">
        <x:v>Owner and review</x:v>
      </x:c>
      <x:c r="D423" s="172" t="str">
        <x:v>Service owner reviews adoption, quality and access together and assigns targeted actions.</x:v>
      </x:c>
    </x:row>
    <x:row r="424" ht="60" customHeight="1">
      <x:c r="A424" s="172" t="str">
        <x:v>K7.05</x:v>
      </x:c>
      <x:c r="B424" s="172" t="str">
        <x:v>Local adaptation and exception record</x:v>
      </x:c>
      <x:c r="C424" s="172" t="str">
        <x:v>Adaptation reference</x:v>
      </x:c>
      <x:c r="D424" s="172" t="str">
        <x:v>AD03.</x:v>
      </x:c>
    </x:row>
    <x:row r="425" ht="60" customHeight="1">
      <x:c r="A425" s="172" t="str">
        <x:v>K7.05</x:v>
      </x:c>
      <x:c r="B425" s="172" t="str">
        <x:v>Local adaptation and exception record</x:v>
      </x:c>
      <x:c r="C425" s="172" t="str">
        <x:v>Local context</x:v>
      </x:c>
      <x:c r="D425" s="172" t="str">
        <x:v>Site B has limited device access during a particular shift handover.</x:v>
      </x:c>
    </x:row>
    <x:row r="426" ht="60" customHeight="1">
      <x:c r="A426" s="172" t="str">
        <x:v>K7.05</x:v>
      </x:c>
      <x:c r="B426" s="172" t="str">
        <x:v>Local adaptation and exception record</x:v>
      </x:c>
      <x:c r="C426" s="172" t="str">
        <x:v>Proposed variation</x:v>
      </x:c>
      <x:c r="D426" s="172" t="str">
        <x:v>A trained adviser records assisted requests during a scheduled handover window.</x:v>
      </x:c>
    </x:row>
    <x:row r="427" ht="60" customHeight="1">
      <x:c r="A427" s="172" t="str">
        <x:v>K7.05</x:v>
      </x:c>
      <x:c r="B427" s="172" t="str">
        <x:v>Local adaptation and exception record</x:v>
      </x:c>
      <x:c r="C427" s="172" t="str">
        <x:v>Core requirement</x:v>
      </x:c>
      <x:c r="D427" s="172" t="str">
        <x:v>Each eligible request has a traceable record, authorised access and visible ownership.</x:v>
      </x:c>
    </x:row>
    <x:row r="428" ht="60" customHeight="1">
      <x:c r="A428" s="172" t="str">
        <x:v>K7.05</x:v>
      </x:c>
      <x:c r="B428" s="172" t="str">
        <x:v>Local adaptation and exception record</x:v>
      </x:c>
      <x:c r="C428" s="172" t="str">
        <x:v>Risk and effect</x:v>
      </x:c>
      <x:c r="D428" s="172" t="str">
        <x:v>A temporary batch could delay intake; monitor timeliness and avoid duplicate records.</x:v>
      </x:c>
    </x:row>
    <x:row r="429" ht="60" customHeight="1">
      <x:c r="A429" s="172" t="str">
        <x:v>K7.05</x:v>
      </x:c>
      <x:c r="B429" s="172" t="str">
        <x:v>Local adaptation and exception record</x:v>
      </x:c>
      <x:c r="C429" s="172" t="str">
        <x:v>Approval and limits</x:v>
      </x:c>
      <x:c r="D429" s="172" t="str">
        <x:v>Service owner approves a two-week trial with a daily reconciliation check.</x:v>
      </x:c>
    </x:row>
    <x:row r="430" ht="60" customHeight="1">
      <x:c r="A430" s="172" t="str">
        <x:v>K7.05</x:v>
      </x:c>
      <x:c r="B430" s="172" t="str">
        <x:v>Local adaptation and exception record</x:v>
      </x:c>
      <x:c r="C430" s="172" t="str">
        <x:v>Evidence</x:v>
      </x:c>
      <x:c r="D430" s="172" t="str">
        <x:v>Access remains available, records are complete and no material delay is introduced.</x:v>
      </x:c>
    </x:row>
    <x:row r="431" ht="60" customHeight="1">
      <x:c r="A431" s="172" t="str">
        <x:v>K7.05</x:v>
      </x:c>
      <x:c r="B431" s="172" t="str">
        <x:v>Local adaptation and exception record</x:v>
      </x:c>
      <x:c r="C431" s="172" t="str">
        <x:v>Review decision</x:v>
      </x:c>
      <x:c r="D431" s="172" t="str">
        <x:v>Retain the assisted window with a refined staffing pattern if the evidence supports it.</x:v>
      </x:c>
    </x:row>
    <x:row r="432" ht="60" customHeight="1">
      <x:c r="A432" s="172" t="str">
        <x:v>K7.06</x:v>
      </x:c>
      <x:c r="B432" s="172" t="str">
        <x:v>Scale and transferability review</x:v>
      </x:c>
      <x:c r="C432" s="172" t="str">
        <x:v>Tested setting</x:v>
      </x:c>
      <x:c r="D432" s="172" t="str">
        <x:v>Site A pilot with experienced advisers, protected practice and a visible service lead.</x:v>
      </x:c>
    </x:row>
    <x:row r="433" ht="60" customHeight="1">
      <x:c r="A433" s="172" t="str">
        <x:v>K7.06</x:v>
      </x:c>
      <x:c r="B433" s="172" t="str">
        <x:v>Scale and transferability review</x:v>
      </x:c>
      <x:c r="C433" s="172" t="str">
        <x:v>Observed result</x:v>
      </x:c>
      <x:c r="D433" s="172" t="str">
        <x:v>The revised test improved quality and timeliness descriptively, with defined counts and remaining limitations.</x:v>
      </x:c>
    </x:row>
    <x:row r="434" ht="60" customHeight="1">
      <x:c r="A434" s="172" t="str">
        <x:v>K7.06</x:v>
      </x:c>
      <x:c r="B434" s="172" t="str">
        <x:v>Scale and transferability review</x:v>
      </x:c>
      <x:c r="C434" s="172" t="str">
        <x:v>Mechanism</x:v>
      </x:c>
      <x:c r="D434" s="172" t="str">
        <x:v>Clear exception authority and current guidance reduced incomplete handoffs.</x:v>
      </x:c>
    </x:row>
    <x:row r="435" ht="60" customHeight="1">
      <x:c r="A435" s="172" t="str">
        <x:v>K7.06</x:v>
      </x:c>
      <x:c r="B435" s="172" t="str">
        <x:v>Scale and transferability review</x:v>
      </x:c>
      <x:c r="C435" s="172" t="str">
        <x:v>Context difference</x:v>
      </x:c>
      <x:c r="D435" s="172" t="str">
        <x:v>Site B has different shift patterns and specialist availability.</x:v>
      </x:c>
    </x:row>
    <x:row r="436" ht="60" customHeight="1">
      <x:c r="A436" s="172" t="str">
        <x:v>K7.06</x:v>
      </x:c>
      <x:c r="B436" s="172" t="str">
        <x:v>Scale and transferability review</x:v>
      </x:c>
      <x:c r="C436" s="172" t="str">
        <x:v>Replicate</x:v>
      </x:c>
      <x:c r="D436" s="172" t="str">
        <x:v>One record, accepted ownership, authorised access and an explicit exception route.</x:v>
      </x:c>
    </x:row>
    <x:row r="437" ht="60" customHeight="1">
      <x:c r="A437" s="172" t="str">
        <x:v>K7.06</x:v>
      </x:c>
      <x:c r="B437" s="172" t="str">
        <x:v>Scale and transferability review</x:v>
      </x:c>
      <x:c r="C437" s="172" t="str">
        <x:v>Adapt or retest</x:v>
      </x:c>
      <x:c r="D437" s="172" t="str">
        <x:v>Assisted-intake timing, deputy cover and language support.</x:v>
      </x:c>
    </x:row>
    <x:row r="438" ht="60" customHeight="1">
      <x:c r="A438" s="172" t="str">
        <x:v>K7.06</x:v>
      </x:c>
      <x:c r="B438" s="172" t="str">
        <x:v>Scale and transferability review</x:v>
      </x:c>
      <x:c r="C438" s="172" t="str">
        <x:v>Resource requirement</x:v>
      </x:c>
      <x:c r="D438" s="172" t="str">
        <x:v>Local practice, support capacity, quality checks and a feedback owner.</x:v>
      </x:c>
    </x:row>
    <x:row r="439" ht="60" customHeight="1">
      <x:c r="A439" s="172" t="str">
        <x:v>K7.06</x:v>
      </x:c>
      <x:c r="B439" s="172" t="str">
        <x:v>Scale and transferability review</x:v>
      </x:c>
      <x:c r="C439" s="172" t="str">
        <x:v>Decision</x:v>
      </x:c>
      <x:c r="D439" s="172" t="str">
        <x:v>A bounded Site B wave with refreshed readiness checks, not immediate group-wide deployment.</x:v>
      </x:c>
    </x:row>
    <x:row r="440" ht="60" customHeight="1">
      <x:c r="A440" s="172" t="str">
        <x:v>K7.07</x:v>
      </x:c>
      <x:c r="B440" s="172" t="str">
        <x:v>Renewed case and strategic alignment review</x:v>
      </x:c>
      <x:c r="C440" s="172" t="str">
        <x:v>Original purpose</x:v>
      </x:c>
      <x:c r="D440" s="172" t="str">
        <x:v>Unclear ownership, repeated contacts and inconsistent resolution of eligible HR requests.</x:v>
      </x:c>
    </x:row>
    <x:row r="441" ht="60" customHeight="1">
      <x:c r="A441" s="172" t="str">
        <x:v>K7.07</x:v>
      </x:c>
      <x:c r="B441" s="172" t="str">
        <x:v>Renewed case and strategic alignment review</x:v>
      </x:c>
      <x:c r="C441" s="172" t="str">
        <x:v>New evidence</x:v>
      </x:c>
      <x:c r="D441" s="172" t="str">
        <x:v>The pilot shows the exception route matters more than additional automation.</x:v>
      </x:c>
    </x:row>
    <x:row r="442" ht="60" customHeight="1">
      <x:c r="A442" s="172" t="str">
        <x:v>K7.07</x:v>
      </x:c>
      <x:c r="B442" s="172" t="str">
        <x:v>Renewed case and strategic alignment review</x:v>
      </x:c>
      <x:c r="C442" s="172" t="str">
        <x:v>Value still expected</x:v>
      </x:c>
      <x:c r="D442" s="172" t="str">
        <x:v>Reliable ownership and reduced reconstruction time remain plausible and measurable.</x:v>
      </x:c>
    </x:row>
    <x:row r="443" ht="60" customHeight="1">
      <x:c r="A443" s="172" t="str">
        <x:v>K7.07</x:v>
      </x:c>
      <x:c r="B443" s="172" t="str">
        <x:v>Renewed case and strategic alignment review</x:v>
      </x:c>
      <x:c r="C443" s="172" t="str">
        <x:v>Cost and effort</x:v>
      </x:c>
      <x:c r="D443" s="172" t="str">
        <x:v>More local practice is needed; an optional dashboard can be deferred.</x:v>
      </x:c>
    </x:row>
    <x:row r="444" ht="60" customHeight="1">
      <x:c r="A444" s="172" t="str">
        <x:v>K7.07</x:v>
      </x:c>
      <x:c r="B444" s="172" t="str">
        <x:v>Renewed case and strategic alignment review</x:v>
      </x:c>
      <x:c r="C444" s="172" t="str">
        <x:v>Alternatives</x:v>
      </x:c>
      <x:c r="D444" s="172" t="str">
        <x:v>Simplify the workflow and extend supported use before commissioning further features.</x:v>
      </x:c>
    </x:row>
    <x:row r="445" ht="60" customHeight="1">
      <x:c r="A445" s="172" t="str">
        <x:v>K7.07</x:v>
      </x:c>
      <x:c r="B445" s="172" t="str">
        <x:v>Renewed case and strategic alignment review</x:v>
      </x:c>
      <x:c r="C445" s="172" t="str">
        <x:v>Risks and people effects</x:v>
      </x:c>
      <x:c r="D445" s="172" t="str">
        <x:v>Support demand and access across shifts remain material.</x:v>
      </x:c>
    </x:row>
    <x:row r="446" ht="60" customHeight="1">
      <x:c r="A446" s="172" t="str">
        <x:v>K7.07</x:v>
      </x:c>
      <x:c r="B446" s="172" t="str">
        <x:v>Renewed case and strategic alignment review</x:v>
      </x:c>
      <x:c r="C446" s="172" t="str">
        <x:v>Decision and rationale</x:v>
      </x:c>
      <x:c r="D446" s="172" t="str">
        <x:v>Continue the core service change, defer the dashboard and invest in local support.</x:v>
      </x:c>
    </x:row>
    <x:row r="447" ht="60" customHeight="1">
      <x:c r="A447" s="172" t="str">
        <x:v>K7.07</x:v>
      </x:c>
      <x:c r="B447" s="172" t="str">
        <x:v>Renewed case and strategic alignment review</x:v>
      </x:c>
      <x:c r="C447" s="172" t="str">
        <x:v>Communication and review</x:v>
      </x:c>
      <x:c r="D447" s="172" t="str">
        <x:v>Coalition, affected teams and Finance receive the revised scope and benefit assumptions.</x:v>
      </x:c>
    </x:row>
    <x:row r="448" ht="60" customHeight="1">
      <x:c r="A448" s="172" t="str">
        <x:v>K7.08</x:v>
      </x:c>
      <x:c r="B448" s="172" t="str">
        <x:v>Recovery and re-sequencing plan</x:v>
      </x:c>
      <x:c r="C448" s="172" t="str">
        <x:v>Trigger</x:v>
      </x:c>
      <x:c r="D448" s="172" t="str">
        <x:v>A new wave shows unresolved handoffs and support delays beyond the agreed local limits.</x:v>
      </x:c>
    </x:row>
    <x:row r="449" ht="60" customHeight="1">
      <x:c r="A449" s="172" t="str">
        <x:v>K7.08</x:v>
      </x:c>
      <x:c r="B449" s="172" t="str">
        <x:v>Recovery and re-sequencing plan</x:v>
      </x:c>
      <x:c r="C449" s="172" t="str">
        <x:v>Immediate containment</x:v>
      </x:c>
      <x:c r="D449" s="172" t="str">
        <x:v>Pause further expansion and use the approved support route for affected requests.</x:v>
      </x:c>
    </x:row>
    <x:row r="450" ht="60" customHeight="1">
      <x:c r="A450" s="172" t="str">
        <x:v>K7.08</x:v>
      </x:c>
      <x:c r="B450" s="172" t="str">
        <x:v>Recovery and re-sequencing plan</x:v>
      </x:c>
      <x:c r="C450" s="172" t="str">
        <x:v>Evidence</x:v>
      </x:c>
      <x:c r="D450" s="172" t="str">
        <x:v>Case traces show deputy cover was not maintained; the size of the wider problem is still being checked.</x:v>
      </x:c>
    </x:row>
    <x:row r="451" ht="60" customHeight="1">
      <x:c r="A451" s="172" t="str">
        <x:v>K7.08</x:v>
      </x:c>
      <x:c r="B451" s="172" t="str">
        <x:v>Recovery and re-sequencing plan</x:v>
      </x:c>
      <x:c r="C451" s="172" t="str">
        <x:v>Cause inquiry</x:v>
      </x:c>
      <x:c r="D451" s="172" t="str">
        <x:v>Local advisers, manager, service lead and analyst review representative cases.</x:v>
      </x:c>
    </x:row>
    <x:row r="452" ht="60" customHeight="1">
      <x:c r="A452" s="172" t="str">
        <x:v>K7.08</x:v>
      </x:c>
      <x:c r="B452" s="172" t="str">
        <x:v>Recovery and re-sequencing plan</x:v>
      </x:c>
      <x:c r="C452" s="172" t="str">
        <x:v>Recovery options</x:v>
      </x:c>
      <x:c r="D452" s="172" t="str">
        <x:v>Reinstate cover, simplify handoff rules, provide targeted practice or narrow the wave.</x:v>
      </x:c>
    </x:row>
    <x:row r="453" ht="60" customHeight="1">
      <x:c r="A453" s="172" t="str">
        <x:v>K7.08</x:v>
      </x:c>
      <x:c r="B453" s="172" t="str">
        <x:v>Recovery and re-sequencing plan</x:v>
      </x:c>
      <x:c r="C453" s="172" t="str">
        <x:v>Chosen action</x:v>
      </x:c>
      <x:c r="D453" s="172" t="str">
        <x:v>Service owner restores deputy cover and schedules a short retest before reopening expansion.</x:v>
      </x:c>
    </x:row>
    <x:row r="454" ht="60" customHeight="1">
      <x:c r="A454" s="172" t="str">
        <x:v>K7.08</x:v>
      </x:c>
      <x:c r="B454" s="172" t="str">
        <x:v>Recovery and re-sequencing plan</x:v>
      </x:c>
      <x:c r="C454" s="172" t="str">
        <x:v>Verification</x:v>
      </x:c>
      <x:c r="D454" s="172" t="str">
        <x:v>Representative exception cases completed correctly under ordinary support conditions.</x:v>
      </x:c>
    </x:row>
    <x:row r="455" ht="60" customHeight="1">
      <x:c r="A455" s="172" t="str">
        <x:v>K7.08</x:v>
      </x:c>
      <x:c r="B455" s="172" t="str">
        <x:v>Recovery and re-sequencing plan</x:v>
      </x:c>
      <x:c r="C455" s="172" t="str">
        <x:v>Communication</x:v>
      </x:c>
      <x:c r="D455" s="172" t="str">
        <x:v>Explain the issue, containment, owner and next review without blaming individual employees.</x:v>
      </x:c>
    </x:row>
    <x:row r="456" ht="60" customHeight="1">
      <x:c r="A456" s="172" t="str">
        <x:v>K8.01</x:v>
      </x:c>
      <x:c r="B456" s="172" t="str">
        <x:v>Embedding and reinforcement map</x:v>
      </x:c>
      <x:c r="C456" s="172" t="str">
        <x:v>Required behaviour</x:v>
      </x:c>
      <x:c r="D456" s="172" t="str">
        <x:v>Every eligible request has accepted ownership and a clear next step.</x:v>
      </x:c>
    </x:row>
    <x:row r="457" ht="60" customHeight="1">
      <x:c r="A457" s="172" t="str">
        <x:v>K8.01</x:v>
      </x:c>
      <x:c r="B457" s="172" t="str">
        <x:v>Embedding and reinforcement map</x:v>
      </x:c>
      <x:c r="C457" s="172" t="str">
        <x:v>Routine</x:v>
      </x:c>
      <x:c r="D457" s="172" t="str">
        <x:v>Daily service review checks unaccepted handoffs and overdue decisions.</x:v>
      </x:c>
    </x:row>
    <x:row r="458" ht="60" customHeight="1">
      <x:c r="A458" s="172" t="str">
        <x:v>K8.01</x:v>
      </x:c>
      <x:c r="B458" s="172" t="str">
        <x:v>Embedding and reinforcement map</x:v>
      </x:c>
      <x:c r="C458" s="172" t="str">
        <x:v>System and information</x:v>
      </x:c>
      <x:c r="D458" s="172" t="str">
        <x:v>A visible owner field, current guide and a clear exception route.</x:v>
      </x:c>
    </x:row>
    <x:row r="459" ht="60" customHeight="1">
      <x:c r="A459" s="172" t="str">
        <x:v>K8.01</x:v>
      </x:c>
      <x:c r="B459" s="172" t="str">
        <x:v>Embedding and reinforcement map</x:v>
      </x:c>
      <x:c r="C459" s="172" t="str">
        <x:v>Leadership</x:v>
      </x:c>
      <x:c r="D459" s="172" t="str">
        <x:v>Use the agreed route and resolve authority barriers rather than reward informal bypasses.</x:v>
      </x:c>
    </x:row>
    <x:row r="460" ht="60" customHeight="1">
      <x:c r="A460" s="172" t="str">
        <x:v>K8.01</x:v>
      </x:c>
      <x:c r="B460" s="172" t="str">
        <x:v>Embedding and reinforcement map</x:v>
      </x:c>
      <x:c r="C460" s="172" t="str">
        <x:v>Measure and feedback</x:v>
      </x:c>
      <x:c r="D460" s="172" t="str">
        <x:v>Case completeness, quality, repeat contacts and access are reviewed together.</x:v>
      </x:c>
    </x:row>
    <x:row r="461" ht="60" customHeight="1">
      <x:c r="A461" s="172" t="str">
        <x:v>K8.01</x:v>
      </x:c>
      <x:c r="B461" s="172" t="str">
        <x:v>Embedding and reinforcement map</x:v>
      </x:c>
      <x:c r="C461" s="172" t="str">
        <x:v>Contradiction</x:v>
      </x:c>
      <x:c r="D461" s="172" t="str">
        <x:v>A manager praises fast informal fixes that leave no record.</x:v>
      </x:c>
    </x:row>
    <x:row r="462" ht="60" customHeight="1">
      <x:c r="A462" s="172" t="str">
        <x:v>K8.01</x:v>
      </x:c>
      <x:c r="B462" s="172" t="str">
        <x:v>Embedding and reinforcement map</x:v>
      </x:c>
      <x:c r="C462" s="172" t="str">
        <x:v>Operational owner</x:v>
      </x:c>
      <x:c r="D462" s="172" t="str">
        <x:v>Service Director and local managers agree a recognition and accountability approach consistent with the process.</x:v>
      </x:c>
    </x:row>
    <x:row r="463" ht="60" customHeight="1">
      <x:c r="A463" s="172" t="str">
        <x:v>K8.01</x:v>
      </x:c>
      <x:c r="B463" s="172" t="str">
        <x:v>Embedding and reinforcement map</x:v>
      </x:c>
      <x:c r="C463" s="172" t="str">
        <x:v>Sustainment review</x:v>
      </x:c>
      <x:c r="D463" s="172" t="str">
        <x:v>Whether the pattern remains reliable after intensive project support ends.</x:v>
      </x:c>
    </x:row>
    <x:row r="464" ht="60" customHeight="1">
      <x:c r="A464" s="172" t="str">
        <x:v>K8.02</x:v>
      </x:c>
      <x:c r="B464" s="172" t="str">
        <x:v>Standard work and knowledge ownership</x:v>
      </x:c>
      <x:c r="C464" s="172" t="str">
        <x:v>Task and purpose</x:v>
      </x:c>
      <x:c r="D464" s="172" t="str">
        <x:v>Create, own, transfer and close an eligible HR request reliably.</x:v>
      </x:c>
    </x:row>
    <x:row r="465" ht="60" customHeight="1">
      <x:c r="A465" s="172" t="str">
        <x:v>K8.02</x:v>
      </x:c>
      <x:c r="B465" s="172" t="str">
        <x:v>Standard work and knowledge ownership</x:v>
      </x:c>
      <x:c r="C465" s="172" t="str">
        <x:v>Essential sequence</x:v>
      </x:c>
      <x:c r="D465" s="172" t="str">
        <x:v>Confirm scope, record the request, assign ownership, act or refer, confirm resolution and update the user.</x:v>
      </x:c>
    </x:row>
    <x:row r="466" ht="60" customHeight="1">
      <x:c r="A466" s="172" t="str">
        <x:v>K8.02</x:v>
      </x:c>
      <x:c r="B466" s="172" t="str">
        <x:v>Standard work and knowledge ownership</x:v>
      </x:c>
      <x:c r="C466" s="172" t="str">
        <x:v>Decision points</x:v>
      </x:c>
      <x:c r="D466" s="172" t="str">
        <x:v>Out-of-scope cases, urgent exceptions and transfers beyond the adviser's decision limit.</x:v>
      </x:c>
    </x:row>
    <x:row r="467" ht="60" customHeight="1">
      <x:c r="A467" s="172" t="str">
        <x:v>K8.02</x:v>
      </x:c>
      <x:c r="B467" s="172" t="str">
        <x:v>Standard work and knowledge ownership</x:v>
      </x:c>
      <x:c r="C467" s="172" t="str">
        <x:v>Quality and access</x:v>
      </x:c>
      <x:c r="D467" s="172" t="str">
        <x:v>Correct access, complete essential information and a usable assisted route.</x:v>
      </x:c>
    </x:row>
    <x:row r="468" ht="60" customHeight="1">
      <x:c r="A468" s="172" t="str">
        <x:v>K8.02</x:v>
      </x:c>
      <x:c r="B468" s="172" t="str">
        <x:v>Standard work and knowledge ownership</x:v>
      </x:c>
      <x:c r="C468" s="172" t="str">
        <x:v>Support and fallback</x:v>
      </x:c>
      <x:c r="D468" s="172" t="str">
        <x:v>Published service support and the approved temporary record if the system is unavailable.</x:v>
      </x:c>
    </x:row>
    <x:row r="469" ht="60" customHeight="1">
      <x:c r="A469" s="172" t="str">
        <x:v>K8.02</x:v>
      </x:c>
      <x:c r="B469" s="172" t="str">
        <x:v>Standard work and knowledge ownership</x:v>
      </x:c>
      <x:c r="C469" s="172" t="str">
        <x:v>Owner and version</x:v>
      </x:c>
      <x:c r="D469" s="172" t="str">
        <x:v>Knowledge lead; version 1.0 approved by the Service Director.</x:v>
      </x:c>
    </x:row>
    <x:row r="470" ht="60" customHeight="1">
      <x:c r="A470" s="172" t="str">
        <x:v>K8.02</x:v>
      </x:c>
      <x:c r="B470" s="172" t="str">
        <x:v>Standard work and knowledge ownership</x:v>
      </x:c>
      <x:c r="C470" s="172" t="str">
        <x:v>Review and change route</x:v>
      </x:c>
      <x:c r="D470" s="172" t="str">
        <x:v>Monthly review of exceptions and feedback; material changes require controlled approval.</x:v>
      </x:c>
    </x:row>
    <x:row r="471" ht="60" customHeight="1">
      <x:c r="A471" s="172" t="str">
        <x:v>K8.02</x:v>
      </x:c>
      <x:c r="B471" s="172" t="str">
        <x:v>Standard work and knowledge ownership</x:v>
      </x:c>
      <x:c r="C471" s="172" t="str">
        <x:v>Retirement of old material</x:v>
      </x:c>
      <x:c r="D471" s="172" t="str">
        <x:v>Archive obsolete guides, remove old links and tell local senders which version is current.</x:v>
      </x:c>
    </x:row>
    <x:row r="472" ht="60" customHeight="1">
      <x:c r="A472" s="172" t="str">
        <x:v>K8.03</x:v>
      </x:c>
      <x:c r="B472" s="172" t="str">
        <x:v>Performance and incentive alignment review</x:v>
      </x:c>
      <x:c r="C472" s="172" t="str">
        <x:v>Required outcome</x:v>
      </x:c>
      <x:c r="D472" s="172" t="str">
        <x:v>Reliable resolution with quality, access and clear ownership.</x:v>
      </x:c>
    </x:row>
    <x:row r="473" ht="60" customHeight="1">
      <x:c r="A473" s="172" t="str">
        <x:v>K8.03</x:v>
      </x:c>
      <x:c r="B473" s="172" t="str">
        <x:v>Performance and incentive alignment review</x:v>
      </x:c>
      <x:c r="C473" s="172" t="str">
        <x:v>Current measure</x:v>
      </x:c>
      <x:c r="D473" s="172" t="str">
        <x:v>Number of cases closed and average handling time.</x:v>
      </x:c>
    </x:row>
    <x:row r="474" ht="60" customHeight="1">
      <x:c r="A474" s="172" t="str">
        <x:v>K8.03</x:v>
      </x:c>
      <x:c r="B474" s="172" t="str">
        <x:v>Performance and incentive alignment review</x:v>
      </x:c>
      <x:c r="C474" s="172" t="str">
        <x:v>Contradiction</x:v>
      </x:c>
      <x:c r="D474" s="172" t="str">
        <x:v>It may reward premature closure or avoidable transfers to reduce handling time.</x:v>
      </x:c>
    </x:row>
    <x:row r="475" ht="60" customHeight="1">
      <x:c r="A475" s="172" t="str">
        <x:v>K8.03</x:v>
      </x:c>
      <x:c r="B475" s="172" t="str">
        <x:v>Performance and incentive alignment review</x:v>
      </x:c>
      <x:c r="C475" s="172" t="str">
        <x:v>Balanced evidence</x:v>
      </x:c>
      <x:c r="D475" s="172" t="str">
        <x:v>Resolution quality, repeat contacts, accepted handoffs and access performance.</x:v>
      </x:c>
    </x:row>
    <x:row r="476" ht="60" customHeight="1">
      <x:c r="A476" s="172" t="str">
        <x:v>K8.03</x:v>
      </x:c>
      <x:c r="B476" s="172" t="str">
        <x:v>Performance and incentive alignment review</x:v>
      </x:c>
      <x:c r="C476" s="172" t="str">
        <x:v>Recognition and consequences</x:v>
      </x:c>
      <x:c r="D476" s="172" t="str">
        <x:v>Accurate ownership, timely escalation and constructive identification of process defects.</x:v>
      </x:c>
    </x:row>
    <x:row r="477" ht="60" customHeight="1">
      <x:c r="A477" s="172" t="str">
        <x:v>K8.03</x:v>
      </x:c>
      <x:c r="B477" s="172" t="str">
        <x:v>Performance and incentive alignment review</x:v>
      </x:c>
      <x:c r="C477" s="172" t="str">
        <x:v>Proposed change</x:v>
      </x:c>
      <x:c r="D477" s="172" t="str">
        <x:v>Review speed with quality and repeat-contact evidence rather than using a single volume target.</x:v>
      </x:c>
    </x:row>
    <x:row r="478" ht="60" customHeight="1">
      <x:c r="A478" s="172" t="str">
        <x:v>K8.03</x:v>
      </x:c>
      <x:c r="B478" s="172" t="str">
        <x:v>Performance and incentive alignment review</x:v>
      </x:c>
      <x:c r="C478" s="172" t="str">
        <x:v>Authority and consultation</x:v>
      </x:c>
      <x:c r="D478" s="172" t="str">
        <x:v>Service owner and HR performance lead, using the organisation's applicable processes.</x:v>
      </x:c>
    </x:row>
    <x:row r="479" ht="60" customHeight="1">
      <x:c r="A479" s="172" t="str">
        <x:v>K8.03</x:v>
      </x:c>
      <x:c r="B479" s="172" t="str">
        <x:v>Performance and incentive alignment review</x:v>
      </x:c>
      <x:c r="C479" s="172" t="str">
        <x:v>Review</x:v>
      </x:c>
      <x:c r="D479" s="172" t="str">
        <x:v>Check case traces, employee feedback and patterns of premature closure after the revised measures are introduced.</x:v>
      </x:c>
    </x:row>
    <x:row r="480" ht="60" customHeight="1">
      <x:c r="A480" s="172" t="str">
        <x:v>K8.04</x:v>
      </x:c>
      <x:c r="B480" s="172" t="str">
        <x:v>Leadership continuity and succession brief</x:v>
      </x:c>
      <x:c r="C480" s="172" t="str">
        <x:v>Critical role</x:v>
      </x:c>
      <x:c r="D480" s="172" t="str">
        <x:v>HR Service Director and the deputy responsible for exception decisions.</x:v>
      </x:c>
    </x:row>
    <x:row r="481" ht="60" customHeight="1">
      <x:c r="A481" s="172" t="str">
        <x:v>K8.04</x:v>
      </x:c>
      <x:c r="B481" s="172" t="str">
        <x:v>Leadership continuity and succession brief</x:v>
      </x:c>
      <x:c r="C481" s="172" t="str">
        <x:v>Required behaviour and authority</x:v>
      </x:c>
      <x:c r="D481" s="172" t="str">
        <x:v>Use the agreed route, maintain decision limits and resolve cross-functional barriers.</x:v>
      </x:c>
    </x:row>
    <x:row r="482" ht="60" customHeight="1">
      <x:c r="A482" s="172" t="str">
        <x:v>K8.04</x:v>
      </x:c>
      <x:c r="B482" s="172" t="str">
        <x:v>Leadership continuity and succession brief</x:v>
      </x:c>
      <x:c r="C482" s="172" t="str">
        <x:v>Knowledge</x:v>
      </x:c>
      <x:c r="D482" s="172" t="str">
        <x:v>Rationale for design choices, accepted exceptions, benefit assumptions and support dependencies.</x:v>
      </x:c>
    </x:row>
    <x:row r="483" ht="60" customHeight="1">
      <x:c r="A483" s="172" t="str">
        <x:v>K8.04</x:v>
      </x:c>
      <x:c r="B483" s="172" t="str">
        <x:v>Leadership continuity and succession brief</x:v>
      </x:c>
      <x:c r="C483" s="172" t="str">
        <x:v>Deputy and succession</x:v>
      </x:c>
      <x:c r="D483" s="172" t="str">
        <x:v>Named deputy rehearses the decision route and joins monthly outcome reviews.</x:v>
      </x:c>
    </x:row>
    <x:row r="484" ht="60" customHeight="1">
      <x:c r="A484" s="172" t="str">
        <x:v>K8.04</x:v>
      </x:c>
      <x:c r="B484" s="172" t="str">
        <x:v>Leadership continuity and succession brief</x:v>
      </x:c>
      <x:c r="C484" s="172" t="str">
        <x:v>Induction</x:v>
      </x:c>
      <x:c r="D484" s="172" t="str">
        <x:v>A concise service model, decision history, current risks and the next benefit-review commitments.</x:v>
      </x:c>
    </x:row>
    <x:row r="485" ht="60" customHeight="1">
      <x:c r="A485" s="172" t="str">
        <x:v>K8.04</x:v>
      </x:c>
      <x:c r="B485" s="172" t="str">
        <x:v>Leadership continuity and succession brief</x:v>
      </x:c>
      <x:c r="C485" s="172" t="str">
        <x:v>Relationships</x:v>
      </x:c>
      <x:c r="D485" s="172" t="str">
        <x:v>Operations, Information Security, employee representatives and specialist service owners.</x:v>
      </x:c>
    </x:row>
    <x:row r="486" ht="60" customHeight="1">
      <x:c r="A486" s="172" t="str">
        <x:v>K8.04</x:v>
      </x:c>
      <x:c r="B486" s="172" t="str">
        <x:v>Leadership continuity and succession brief</x:v>
      </x:c>
      <x:c r="C486" s="172" t="str">
        <x:v>Handover evidence</x:v>
      </x:c>
      <x:c r="D486" s="172" t="str">
        <x:v>Incoming or deputy role holder explains the exception and escalation route using a realistic case.</x:v>
      </x:c>
    </x:row>
    <x:row r="487" ht="60" customHeight="1">
      <x:c r="A487" s="172" t="str">
        <x:v>K8.04</x:v>
      </x:c>
      <x:c r="B487" s="172" t="str">
        <x:v>Leadership continuity and succession brief</x:v>
      </x:c>
      <x:c r="C487" s="172" t="str">
        <x:v>Review</x:v>
      </x:c>
      <x:c r="D487" s="172" t="str">
        <x:v>On a leadership change, a major scope change and the annual service review.</x:v>
      </x:c>
    </x:row>
    <x:row r="488" ht="60" customHeight="1">
      <x:c r="A488" s="172" t="str">
        <x:v>K8.05</x:v>
      </x:c>
      <x:c r="B488" s="172" t="str">
        <x:v>Operational handover and acceptance</x:v>
      </x:c>
      <x:c r="C488" s="172" t="str">
        <x:v>Transferred service</x:v>
      </x:c>
      <x:c r="D488" s="172" t="str">
        <x:v>The agreed HR request process, assisted intake, decision guide and support route.</x:v>
      </x:c>
    </x:row>
    <x:row r="489" ht="60" customHeight="1">
      <x:c r="A489" s="172" t="str">
        <x:v>K8.05</x:v>
      </x:c>
      <x:c r="B489" s="172" t="str">
        <x:v>Operational handover and acceptance</x:v>
      </x:c>
      <x:c r="C489" s="172" t="str">
        <x:v>Receiving owner</x:v>
      </x:c>
      <x:c r="D489" s="172" t="str">
        <x:v>HR Service Director, with local managers owning agreed site responsibilities.</x:v>
      </x:c>
    </x:row>
    <x:row r="490" ht="60" customHeight="1">
      <x:c r="A490" s="172" t="str">
        <x:v>K8.05</x:v>
      </x:c>
      <x:c r="B490" s="172" t="str">
        <x:v>Operational handover and acceptance</x:v>
      </x:c>
      <x:c r="C490" s="172" t="str">
        <x:v>Acceptance evidence</x:v>
      </x:c>
      <x:c r="D490" s="172" t="str">
        <x:v>Representative cases, current guidance, working access and confirmed support cover.</x:v>
      </x:c>
    </x:row>
    <x:row r="491" ht="60" customHeight="1">
      <x:c r="A491" s="172" t="str">
        <x:v>K8.05</x:v>
      </x:c>
      <x:c r="B491" s="172" t="str">
        <x:v>Operational handover and acceptance</x:v>
      </x:c>
      <x:c r="C491" s="172" t="str">
        <x:v>Resources and funding</x:v>
      </x:c>
      <x:c r="D491" s="172" t="str">
        <x:v>Named service capacity and an approved support budget; temporary project roles have clear end dates.</x:v>
      </x:c>
    </x:row>
    <x:row r="492" ht="60" customHeight="1">
      <x:c r="A492" s="172" t="str">
        <x:v>K8.05</x:v>
      </x:c>
      <x:c r="B492" s="172" t="str">
        <x:v>Operational handover and acceptance</x:v>
      </x:c>
      <x:c r="C492" s="172" t="str">
        <x:v>Residual work</x:v>
      </x:c>
      <x:c r="D492" s="172" t="str">
        <x:v>Optional dashboard enhancement and one non-critical guide improvement remain in the service backlog.</x:v>
      </x:c>
    </x:row>
    <x:row r="493" ht="60" customHeight="1">
      <x:c r="A493" s="172" t="str">
        <x:v>K8.05</x:v>
      </x:c>
      <x:c r="B493" s="172" t="str">
        <x:v>Operational handover and acceptance</x:v>
      </x:c>
      <x:c r="C493" s="172" t="str">
        <x:v>Risk ownership</x:v>
      </x:c>
      <x:c r="D493" s="172" t="str">
        <x:v>Service owner accepts the documented residual items; specialist obligations remain with their owners.</x:v>
      </x:c>
    </x:row>
    <x:row r="494" ht="60" customHeight="1">
      <x:c r="A494" s="172" t="str">
        <x:v>K8.05</x:v>
      </x:c>
      <x:c r="B494" s="172" t="str">
        <x:v>Operational handover and acceptance</x:v>
      </x:c>
      <x:c r="C494" s="172" t="str">
        <x:v>Measures and reviews</x:v>
      </x:c>
      <x:c r="D494" s="172" t="str">
        <x:v>Monthly service, quality, access and adoption review, with a 90-day sustainment check.</x:v>
      </x:c>
    </x:row>
    <x:row r="495" ht="60" customHeight="1">
      <x:c r="A495" s="172" t="str">
        <x:v>K8.05</x:v>
      </x:c>
      <x:c r="B495" s="172" t="str">
        <x:v>Operational handover and acceptance</x:v>
      </x:c>
      <x:c r="C495" s="172" t="str">
        <x:v>Acceptance and communication</x:v>
      </x:c>
      <x:c r="D495" s="172" t="str">
        <x:v>Receiving owners sign the record and staff receive the current support and escalation contacts.</x:v>
      </x:c>
    </x:row>
    <x:row r="496" ht="60" customHeight="1">
      <x:c r="A496" s="172" t="str">
        <x:v>K8.06</x:v>
      </x:c>
      <x:c r="B496" s="172" t="str">
        <x:v>Benefits and outcome review</x:v>
      </x:c>
      <x:c r="C496" s="172" t="str">
        <x:v>Benefit and owner</x:v>
      </x:c>
      <x:c r="D496" s="172" t="str">
        <x:v>Reliable HR request resolution, owned by the Service Director.</x:v>
      </x:c>
    </x:row>
    <x:row r="497" ht="60" customHeight="1">
      <x:c r="A497" s="172" t="str">
        <x:v>K8.06</x:v>
      </x:c>
      <x:c r="B497" s="172" t="str">
        <x:v>Benefits and outcome review</x:v>
      </x:c>
      <x:c r="C497" s="172" t="str">
        <x:v>Baseline</x:v>
      </x:c>
      <x:c r="D497" s="172" t="str">
        <x:v>1,488 of 2,400 eligible cases met three working days: 62.0% in the fictional baseline.</x:v>
      </x:c>
    </x:row>
    <x:row r="498" ht="60" customHeight="1">
      <x:c r="A498" s="172" t="str">
        <x:v>K8.06</x:v>
      </x:c>
      <x:c r="B498" s="172" t="str">
        <x:v>Benefits and outcome review</x:v>
      </x:c>
      <x:c r="C498" s="172" t="str">
        <x:v>Current evidence</x:v>
      </x:c>
      <x:c r="D498" s="172" t="str">
        <x:v>655 of 720 eligible cases were timely: 91.0%; quality 698 of 720: 96.9%.</x:v>
      </x:c>
    </x:row>
    <x:row r="499" ht="60" customHeight="1">
      <x:c r="A499" s="172" t="str">
        <x:v>K8.06</x:v>
      </x:c>
      <x:c r="B499" s="172" t="str">
        <x:v>Benefits and outcome review</x:v>
      </x:c>
      <x:c r="C499" s="172" t="str">
        <x:v>Other outcomes</x:v>
      </x:c>
      <x:c r="D499" s="172" t="str">
        <x:v>Repeat contacts were 86 of 720: 11.9%; assisted access and workload remain under review.</x:v>
      </x:c>
    </x:row>
    <x:row r="500" ht="60" customHeight="1">
      <x:c r="A500" s="172" t="str">
        <x:v>K8.06</x:v>
      </x:c>
      <x:c r="B500" s="172" t="str">
        <x:v>Benefits and outcome review</x:v>
      </x:c>
      <x:c r="C500" s="172" t="str">
        <x:v>Attribution limits</x:v>
      </x:c>
      <x:c r="D500" s="172" t="str">
        <x:v>Case mix, demand and staffing differed; there is no controlled counterfactual.</x:v>
      </x:c>
    </x:row>
    <x:row r="501" ht="60" customHeight="1">
      <x:c r="A501" s="172" t="str">
        <x:v>K8.06</x:v>
      </x:c>
      <x:c r="B501" s="172" t="str">
        <x:v>Benefits and outcome review</x:v>
      </x:c>
      <x:c r="C501" s="172" t="str">
        <x:v>Value category</x:v>
      </x:c>
      <x:c r="D501" s="172" t="str">
        <x:v>Released capacity is monitored; no cash saving is claimed without Finance validation.</x:v>
      </x:c>
    </x:row>
    <x:row r="502" ht="60" customHeight="1">
      <x:c r="A502" s="172" t="str">
        <x:v>K8.06</x:v>
      </x:c>
      <x:c r="B502" s="172" t="str">
        <x:v>Benefits and outcome review</x:v>
      </x:c>
      <x:c r="C502" s="172" t="str">
        <x:v>Decision</x:v>
      </x:c>
      <x:c r="D502" s="172" t="str">
        <x:v>Maintain the core process, improve remaining exceptions and continue monthly review.</x:v>
      </x:c>
    </x:row>
    <x:row r="503" ht="60" customHeight="1">
      <x:c r="A503" s="172" t="str">
        <x:v>K8.06</x:v>
      </x:c>
      <x:c r="B503" s="172" t="str">
        <x:v>Benefits and outcome review</x:v>
      </x:c>
      <x:c r="C503" s="172" t="str">
        <x:v>Future review</x:v>
      </x:c>
      <x:c r="D503" s="172" t="str">
        <x:v>Service owner reviews at 90 days and when material operating conditions change.</x:v>
      </x:c>
    </x:row>
    <x:row r="504" ht="60" customHeight="1">
      <x:c r="A504" s="172" t="str">
        <x:v>K8.07</x:v>
      </x:c>
      <x:c r="B504" s="172" t="str">
        <x:v>Culture and everyday-practice evidence review</x:v>
      </x:c>
      <x:c r="C504" s="172" t="str">
        <x:v>Intended pattern</x:v>
      </x:c>
      <x:c r="D504" s="172" t="str">
        <x:v>Clear ownership and fair access matter more than personal influence in obtaining service.</x:v>
      </x:c>
    </x:row>
    <x:row r="505" ht="60" customHeight="1">
      <x:c r="A505" s="172" t="str">
        <x:v>K8.07</x:v>
      </x:c>
      <x:c r="B505" s="172" t="str">
        <x:v>Culture and everyday-practice evidence review</x:v>
      </x:c>
      <x:c r="C505" s="172" t="str">
        <x:v>Routine evidence</x:v>
      </x:c>
      <x:c r="D505" s="172" t="str">
        <x:v>Managers use the tracked route and advisers maintain visible ownership.</x:v>
      </x:c>
    </x:row>
    <x:row r="506" ht="60" customHeight="1">
      <x:c r="A506" s="172" t="str">
        <x:v>K8.07</x:v>
      </x:c>
      <x:c r="B506" s="172" t="str">
        <x:v>Culture and everyday-practice evidence review</x:v>
      </x:c>
      <x:c r="C506" s="172" t="str">
        <x:v>Pressure test</x:v>
      </x:c>
      <x:c r="D506" s="172" t="str">
        <x:v>Exceptions are considered through the published authority rather than hidden bypasses.</x:v>
      </x:c>
    </x:row>
    <x:row r="507" ht="60" customHeight="1">
      <x:c r="A507" s="172" t="str">
        <x:v>K8.07</x:v>
      </x:c>
      <x:c r="B507" s="172" t="str">
        <x:v>Culture and everyday-practice evidence review</x:v>
      </x:c>
      <x:c r="C507" s="172" t="str">
        <x:v>Leadership signals</x:v>
      </x:c>
      <x:c r="D507" s="172" t="str">
        <x:v>Leaders recognise accurate escalation and honest reporting of a quality gap.</x:v>
      </x:c>
    </x:row>
    <x:row r="508" ht="60" customHeight="1">
      <x:c r="A508" s="172" t="str">
        <x:v>K8.07</x:v>
      </x:c>
      <x:c r="B508" s="172" t="str">
        <x:v>Culture and everyday-practice evidence review</x:v>
      </x:c>
      <x:c r="C508" s="172" t="str">
        <x:v>System evidence</x:v>
      </x:c>
      <x:c r="D508" s="172" t="str">
        <x:v>Daily review flags unaccepted handoffs; obsolete guidance is removed.</x:v>
      </x:c>
    </x:row>
    <x:row r="509" ht="60" customHeight="1">
      <x:c r="A509" s="172" t="str">
        <x:v>K8.07</x:v>
      </x:c>
      <x:c r="B509" s="172" t="str">
        <x:v>Culture and everyday-practice evidence review</x:v>
      </x:c>
      <x:c r="C509" s="172" t="str">
        <x:v>Contradictory evidence</x:v>
      </x:c>
      <x:c r="D509" s="172" t="str">
        <x:v>One team still relies on a personal contact for urgent work.</x:v>
      </x:c>
    </x:row>
    <x:row r="510" ht="60" customHeight="1">
      <x:c r="A510" s="172" t="str">
        <x:v>K8.07</x:v>
      </x:c>
      <x:c r="B510" s="172" t="str">
        <x:v>Culture and everyday-practice evidence review</x:v>
      </x:c>
      <x:c r="C510" s="172" t="str">
        <x:v>Action</x:v>
      </x:c>
      <x:c r="D510" s="172" t="str">
        <x:v>Investigate the legitimate need behind that bypass and improve the authorised exception route.</x:v>
      </x:c>
    </x:row>
    <x:row r="511" ht="60" customHeight="1">
      <x:c r="A511" s="172" t="str">
        <x:v>K8.07</x:v>
      </x:c>
      <x:c r="B511" s="172" t="str">
        <x:v>Culture and everyday-practice evidence review</x:v>
      </x:c>
      <x:c r="C511" s="172" t="str">
        <x:v>Review</x:v>
      </x:c>
      <x:c r="D511" s="172" t="str">
        <x:v>Revisit representative pressured situations at the 90-day review; report mixed evidence honestly.</x:v>
      </x:c>
    </x:row>
    <x:row r="512" ht="60" customHeight="1">
      <x:c r="A512" s="172" t="str">
        <x:v>K8.08</x:v>
      </x:c>
      <x:c r="B512" s="172" t="str">
        <x:v>Sustainment, learning and closure review</x:v>
      </x:c>
      <x:c r="C512" s="172" t="str">
        <x:v>Closure scope</x:v>
      </x:c>
      <x:c r="D512" s="172" t="str">
        <x:v>The Project NEXUS implementation team stands down after agreed handover conditions are met.</x:v>
      </x:c>
    </x:row>
    <x:row r="513" ht="60" customHeight="1">
      <x:c r="A513" s="172" t="str">
        <x:v>K8.08</x:v>
      </x:c>
      <x:c r="B513" s="172" t="str">
        <x:v>Sustainment, learning and closure review</x:v>
      </x:c>
      <x:c r="C513" s="172" t="str">
        <x:v>Operational acceptance</x:v>
      </x:c>
      <x:c r="D513" s="172" t="str">
        <x:v>Service Director and local operating owners accept the process, support and measures.</x:v>
      </x:c>
    </x:row>
    <x:row r="514" ht="60" customHeight="1">
      <x:c r="A514" s="172" t="str">
        <x:v>K8.08</x:v>
      </x:c>
      <x:c r="B514" s="172" t="str">
        <x:v>Sustainment, learning and closure review</x:v>
      </x:c>
      <x:c r="C514" s="172" t="str">
        <x:v>Residual commitments</x:v>
      </x:c>
      <x:c r="D514" s="172" t="str">
        <x:v>Non-critical dashboard enhancement remains in the service backlog with an owner and priority review.</x:v>
      </x:c>
    </x:row>
    <x:row r="515" ht="60" customHeight="1">
      <x:c r="A515" s="172" t="str">
        <x:v>K8.08</x:v>
      </x:c>
      <x:c r="B515" s="172" t="str">
        <x:v>Sustainment, learning and closure review</x:v>
      </x:c>
      <x:c r="C515" s="172" t="str">
        <x:v>Sustainment evidence</x:v>
      </x:c>
      <x:c r="D515" s="172" t="str">
        <x:v>Monthly service, quality, access and adoption evidence after intensive support reduces.</x:v>
      </x:c>
    </x:row>
    <x:row r="516" ht="60" customHeight="1">
      <x:c r="A516" s="172" t="str">
        <x:v>K8.08</x:v>
      </x:c>
      <x:c r="B516" s="172" t="str">
        <x:v>Sustainment, learning and closure review</x:v>
      </x:c>
      <x:c r="C516" s="172" t="str">
        <x:v>Drift response</x:v>
      </x:c>
      <x:c r="D516" s="172" t="str">
        <x:v>Repeated unaccepted handoffs, loss of assisted access or a material quality decline prompts a service review.</x:v>
      </x:c>
    </x:row>
    <x:row r="517" ht="60" customHeight="1">
      <x:c r="A517" s="172" t="str">
        <x:v>K8.08</x:v>
      </x:c>
      <x:c r="B517" s="172" t="str">
        <x:v>Sustainment, learning and closure review</x:v>
      </x:c>
      <x:c r="C517" s="172" t="str">
        <x:v>Learning</x:v>
      </x:c>
      <x:c r="D517" s="172" t="str">
        <x:v>The team delayed expansion after the first pilot missed quality criteria and improved the exception route.</x:v>
      </x:c>
    </x:row>
    <x:row r="518" ht="60" customHeight="1">
      <x:c r="A518" s="172" t="str">
        <x:v>K8.08</x:v>
      </x:c>
      <x:c r="B518" s="172" t="str">
        <x:v>Sustainment, learning and closure review</x:v>
      </x:c>
      <x:c r="C518" s="172" t="str">
        <x:v>Knowledge transfer</x:v>
      </x:c>
      <x:c r="D518" s="172" t="str">
        <x:v>Service owners, the change community and future project teams receive a concise, de-identified case record.</x:v>
      </x:c>
    </x:row>
    <x:row r="519" ht="60" customHeight="1">
      <x:c r="A519" s="172" t="str">
        <x:v>K8.08</x:v>
      </x:c>
      <x:c r="B519" s="172" t="str">
        <x:v>Sustainment, learning and closure review</x:v>
      </x:c>
      <x:c r="C519" s="172" t="str">
        <x:v>Final decision</x:v>
      </x:c>
      <x:c r="D519" s="172" t="str">
        <x:v>Close the temporary programme, retain operational review and complete the 90-day sustainment assessment.</x:v>
      </x:c>
    </x:row>
    <x:row r="520" ht="60" customHeight="1">
      <x:c r="A520" s="172" t="str">
        <x:v>M01</x:v>
      </x:c>
      <x:c r="B520" s="172" t="str">
        <x:v>Lewin Three-Step Model</x:v>
      </x:c>
      <x:c r="C520" s="172" t="str">
        <x:v>Present equilibrium</x:v>
      </x:c>
      <x:c r="D520" s="172" t="str">
        <x:v>Advisers use personal contacts because formal exception authority is unclear.</x:v>
      </x:c>
    </x:row>
    <x:row r="521" ht="60" customHeight="1">
      <x:c r="A521" s="172" t="str">
        <x:v>M01</x:v>
      </x:c>
      <x:c r="B521" s="172" t="str">
        <x:v>Lewin Three-Step Model</x:v>
      </x:c>
      <x:c r="C521" s="172" t="str">
        <x:v>Driving forces</x:v>
      </x:c>
      <x:c r="D521" s="172" t="str">
        <x:v>Employees want visible ownership and fewer repeat contacts.</x:v>
      </x:c>
    </x:row>
    <x:row r="522" ht="60" customHeight="1">
      <x:c r="A522" s="172" t="str">
        <x:v>M01</x:v>
      </x:c>
      <x:c r="B522" s="172" t="str">
        <x:v>Lewin Three-Step Model</x:v>
      </x:c>
      <x:c r="C522" s="172" t="str">
        <x:v>Restraining forces</x:v>
      </x:c>
      <x:c r="D522" s="172" t="str">
        <x:v>No deputy approval route; managers reward speed without checking resolution quality.</x:v>
      </x:c>
    </x:row>
    <x:row r="523" ht="60" customHeight="1">
      <x:c r="A523" s="172" t="str">
        <x:v>M01</x:v>
      </x:c>
      <x:c r="B523" s="172" t="str">
        <x:v>Lewin Three-Step Model</x:v>
      </x:c>
      <x:c r="C523" s="172" t="str">
        <x:v>Movement experiment</x:v>
      </x:c>
      <x:c r="D523" s="172" t="str">
        <x:v>Trial one intake record and a named deputy with one site.</x:v>
      </x:c>
    </x:row>
    <x:row r="524" ht="60" customHeight="1">
      <x:c r="A524" s="172" t="str">
        <x:v>M01</x:v>
      </x:c>
      <x:c r="B524" s="172" t="str">
        <x:v>Lewin Three-Step Model</x:v>
      </x:c>
      <x:c r="C524" s="172" t="str">
        <x:v>Stabilising conditions</x:v>
      </x:c>
      <x:c r="D524" s="172" t="str">
        <x:v>An owned guide, cover roster and weekly review of exceptions.</x:v>
      </x:c>
    </x:row>
    <x:row r="525" ht="60" customHeight="1">
      <x:c r="A525" s="172" t="str">
        <x:v>M01</x:v>
      </x:c>
      <x:c r="B525" s="172" t="str">
        <x:v>Lewin Three-Step Model</x:v>
      </x:c>
      <x:c r="C525" s="172" t="str">
        <x:v>Review trigger</x:v>
      </x:c>
      <x:c r="D525" s="172" t="str">
        <x:v>Reopen the design if urgent requests wait for an absent decision-maker.</x:v>
      </x:c>
    </x:row>
    <x:row r="526" ht="60" customHeight="1">
      <x:c r="A526" s="172" t="str">
        <x:v>M02</x:v>
      </x:c>
      <x:c r="B526" s="172" t="str">
        <x:v>Lewinian Action Research</x:v>
      </x:c>
      <x:c r="C526" s="172" t="str">
        <x:v>Shared question</x:v>
      </x:c>
      <x:c r="D526" s="172" t="str">
        <x:v>Advisers and service users ask why requests are repeatedly reopened.</x:v>
      </x:c>
    </x:row>
    <x:row r="527" ht="60" customHeight="1">
      <x:c r="A527" s="172" t="str">
        <x:v>M02</x:v>
      </x:c>
      <x:c r="B527" s="172" t="str">
        <x:v>Lewinian Action Research</x:v>
      </x:c>
      <x:c r="C527" s="172" t="str">
        <x:v>Participants and authority</x:v>
      </x:c>
      <x:c r="D527" s="172" t="str">
        <x:v>Six advisers, two shift representatives and the service owner; policy decisions remain with HR.</x:v>
      </x:c>
    </x:row>
    <x:row r="528" ht="60" customHeight="1">
      <x:c r="A528" s="172" t="str">
        <x:v>M02</x:v>
      </x:c>
      <x:c r="B528" s="172" t="str">
        <x:v>Lewinian Action Research</x:v>
      </x:c>
      <x:c r="C528" s="172" t="str">
        <x:v>Evidence plan</x:v>
      </x:c>
      <x:c r="D528" s="172" t="str">
        <x:v>Trace de-identified requests, with no personal case narratives in the workshop.</x:v>
      </x:c>
    </x:row>
    <x:row r="529" ht="60" customHeight="1">
      <x:c r="A529" s="172" t="str">
        <x:v>M02</x:v>
      </x:c>
      <x:c r="B529" s="172" t="str">
        <x:v>Lewinian Action Research</x:v>
      </x:c>
      <x:c r="C529" s="172" t="str">
        <x:v>Action cycle</x:v>
      </x:c>
      <x:c r="D529" s="172" t="str">
        <x:v>Test a clearer completion check; predict fewer clarification contacts.</x:v>
      </x:c>
    </x:row>
    <x:row r="530" ht="60" customHeight="1">
      <x:c r="A530" s="172" t="str">
        <x:v>M02</x:v>
      </x:c>
      <x:c r="B530" s="172" t="str">
        <x:v>Lewinian Action Research</x:v>
      </x:c>
      <x:c r="C530" s="172" t="str">
        <x:v>Joint reflection</x:v>
      </x:c>
      <x:c r="D530" s="172" t="str">
        <x:v>Repeat contacts fall, but advisers identify a new delay at specialist approval.</x:v>
      </x:c>
    </x:row>
    <x:row r="531" ht="60" customHeight="1">
      <x:c r="A531" s="172" t="str">
        <x:v>M02</x:v>
      </x:c>
      <x:c r="B531" s="172" t="str">
        <x:v>Lewinian Action Research</x:v>
      </x:c>
      <x:c r="C531" s="172" t="str">
        <x:v>Next inquiry</x:v>
      </x:c>
      <x:c r="D531" s="172" t="str">
        <x:v>Investigate authority and escalation rather than repeating the same communication campaign.</x:v>
      </x:c>
    </x:row>
    <x:row r="532" ht="60" customHeight="1">
      <x:c r="A532" s="172" t="str">
        <x:v>M03</x:v>
      </x:c>
      <x:c r="B532" s="172" t="str">
        <x:v>Lippitt-Watson-Westley Seven-Phase Model</x:v>
      </x:c>
      <x:c r="C532" s="172" t="str">
        <x:v>Need and relationship</x:v>
      </x:c>
      <x:c r="D532" s="172" t="str">
        <x:v>HR requests help investigating inconsistent service; the consultant is not the process owner.</x:v>
      </x:c>
    </x:row>
    <x:row r="533" ht="60" customHeight="1">
      <x:c r="A533" s="172" t="str">
        <x:v>M03</x:v>
      </x:c>
      <x:c r="B533" s="172" t="str">
        <x:v>Lippitt-Watson-Westley Seven-Phase Model</x:v>
      </x:c>
      <x:c r="C533" s="172" t="str">
        <x:v>Clarify the problem</x:v>
      </x:c>
      <x:c r="D533" s="172" t="str">
        <x:v>Case traces suggest unclear exceptions rather than a general lack of commitment.</x:v>
      </x:c>
    </x:row>
    <x:row r="534" ht="60" customHeight="1">
      <x:c r="A534" s="172" t="str">
        <x:v>M03</x:v>
      </x:c>
      <x:c r="B534" s="172" t="str">
        <x:v>Lippitt-Watson-Westley Seven-Phase Model</x:v>
      </x:c>
      <x:c r="C534" s="172" t="str">
        <x:v>Alternative routes</x:v>
      </x:c>
      <x:c r="D534" s="172" t="str">
        <x:v>Clarify authority, simplify the process or introduce further technology.</x:v>
      </x:c>
    </x:row>
    <x:row r="535" ht="60" customHeight="1">
      <x:c r="A535" s="172" t="str">
        <x:v>M03</x:v>
      </x:c>
      <x:c r="B535" s="172" t="str">
        <x:v>Lippitt-Watson-Westley Seven-Phase Model</x:v>
      </x:c>
      <x:c r="C535" s="172" t="str">
        <x:v>Intentions into action</x:v>
      </x:c>
      <x:c r="D535" s="172" t="str">
        <x:v>The service manager leads the pilot; the consultant supports observation and review.</x:v>
      </x:c>
    </x:row>
    <x:row r="536" ht="60" customHeight="1">
      <x:c r="A536" s="172" t="str">
        <x:v>M03</x:v>
      </x:c>
      <x:c r="B536" s="172" t="str">
        <x:v>Lippitt-Watson-Westley Seven-Phase Model</x:v>
      </x:c>
      <x:c r="C536" s="172" t="str">
        <x:v>Generalise and stabilise</x:v>
      </x:c>
      <x:c r="D536" s="172" t="str">
        <x:v>Each site tests its own shift cover and escalation route.</x:v>
      </x:c>
    </x:row>
    <x:row r="537" ht="60" customHeight="1">
      <x:c r="A537" s="172" t="str">
        <x:v>M03</x:v>
      </x:c>
      <x:c r="B537" s="172" t="str">
        <x:v>Lippitt-Watson-Westley Seven-Phase Model</x:v>
      </x:c>
      <x:c r="C537" s="172" t="str">
        <x:v>End or redefine help</x:v>
      </x:c>
      <x:c r="D537" s="172" t="str">
        <x:v>The client can run reviews, maintain the guide and authorise changes without consultant attendance.</x:v>
      </x:c>
    </x:row>
    <x:row r="538" ht="60" customHeight="1">
      <x:c r="A538" s="172" t="str">
        <x:v>M04</x:v>
      </x:c>
      <x:c r="B538" s="172" t="str">
        <x:v>Bullock-Batten Four-Phase Model</x:v>
      </x:c>
      <x:c r="C538" s="172" t="str">
        <x:v>Exploration</x:v>
      </x:c>
      <x:c r="D538" s="172" t="str">
        <x:v>A four-week investigation has a sponsor, access permission and a bounded HR-service scope.</x:v>
      </x:c>
    </x:row>
    <x:row r="539" ht="60" customHeight="1">
      <x:c r="A539" s="172" t="str">
        <x:v>M04</x:v>
      </x:c>
      <x:c r="B539" s="172" t="str">
        <x:v>Bullock-Batten Four-Phase Model</x:v>
      </x:c>
      <x:c r="C539" s="172" t="str">
        <x:v>Planning</x:v>
      </x:c>
      <x:c r="D539" s="172" t="str">
        <x:v>The team selects clearer intake and authority, with explicit pilot measures.</x:v>
      </x:c>
    </x:row>
    <x:row r="540" ht="60" customHeight="1">
      <x:c r="A540" s="172" t="str">
        <x:v>M04</x:v>
      </x:c>
      <x:c r="B540" s="172" t="str">
        <x:v>Bullock-Batten Four-Phase Model</x:v>
      </x:c>
      <x:c r="C540" s="172" t="str">
        <x:v>Action</x:v>
      </x:c>
      <x:c r="D540" s="172" t="str">
        <x:v>One site tests the design while advisers record exceptions and user concerns.</x:v>
      </x:c>
    </x:row>
    <x:row r="541" ht="60" customHeight="1">
      <x:c r="A541" s="172" t="str">
        <x:v>M04</x:v>
      </x:c>
      <x:c r="B541" s="172" t="str">
        <x:v>Bullock-Batten Four-Phase Model</x:v>
      </x:c>
      <x:c r="C541" s="172" t="str">
        <x:v>Integration</x:v>
      </x:c>
      <x:c r="D541" s="172" t="str">
        <x:v>Guide ownership, rosters and performance reviews are updated after evidence is reviewed.</x:v>
      </x:c>
    </x:row>
    <x:row r="542" ht="60" customHeight="1">
      <x:c r="A542" s="172" t="str">
        <x:v>M04</x:v>
      </x:c>
      <x:c r="B542" s="172" t="str">
        <x:v>Bullock-Batten Four-Phase Model</x:v>
      </x:c>
      <x:c r="C542" s="172" t="str">
        <x:v>Overlap and return</x:v>
      </x:c>
      <x:c r="D542" s="172" t="str">
        <x:v>The pilot reveals an unresolved policy boundary, so planning is reopened.</x:v>
      </x:c>
    </x:row>
    <x:row r="543" ht="60" customHeight="1">
      <x:c r="A543" s="172" t="str">
        <x:v>M04</x:v>
      </x:c>
      <x:c r="B543" s="172" t="str">
        <x:v>Bullock-Batten Four-Phase Model</x:v>
      </x:c>
      <x:c r="C543" s="172" t="str">
        <x:v>Handover evidence</x:v>
      </x:c>
      <x:c r="D543" s="172" t="str">
        <x:v>The service owner demonstrates the review routine and accepts residual actions.</x:v>
      </x:c>
    </x:row>
    <x:row r="544" ht="60" customHeight="1">
      <x:c r="A544" s="172" t="str">
        <x:v>M05</x:v>
      </x:c>
      <x:c r="B544" s="172" t="str">
        <x:v>Gleicher-Beckhard-Harris and Dannemiller Change Formula</x:v>
      </x:c>
      <x:c r="C544" s="172" t="str">
        <x:v>Dissatisfaction</x:v>
      </x:c>
      <x:c r="D544" s="172" t="str">
        <x:v>Only 1,488 of 2,400 recorded requests meet the agreed service standard.</x:v>
      </x:c>
    </x:row>
    <x:row r="545" ht="60" customHeight="1">
      <x:c r="A545" s="172" t="str">
        <x:v>M05</x:v>
      </x:c>
      <x:c r="B545" s="172" t="str">
        <x:v>Gleicher-Beckhard-Harris and Dannemiller Change Formula</x:v>
      </x:c>
      <x:c r="C545" s="172" t="str">
        <x:v>Vision</x:v>
      </x:c>
      <x:c r="D545" s="172" t="str">
        <x:v>Employees can see who owns their request and how exceptions are resolved.</x:v>
      </x:c>
    </x:row>
    <x:row r="546" ht="60" customHeight="1">
      <x:c r="A546" s="172" t="str">
        <x:v>M05</x:v>
      </x:c>
      <x:c r="B546" s="172" t="str">
        <x:v>Gleicher-Beckhard-Harris and Dannemiller Change Formula</x:v>
      </x:c>
      <x:c r="C546" s="172" t="str">
        <x:v>First steps</x:v>
      </x:c>
      <x:c r="D546" s="172" t="str">
        <x:v>A bounded one-site pilot with protected adviser practice.</x:v>
      </x:c>
    </x:row>
    <x:row r="547" ht="60" customHeight="1">
      <x:c r="A547" s="172" t="str">
        <x:v>M05</x:v>
      </x:c>
      <x:c r="B547" s="172" t="str">
        <x:v>Gleicher-Beckhard-Harris and Dannemiller Change Formula</x:v>
      </x:c>
      <x:c r="C547" s="172" t="str">
        <x:v>Resistance and cost</x:v>
      </x:c>
      <x:c r="D547" s="172" t="str">
        <x:v>Shift colleagues fear losing personal access; advisers lack 12 hours of capacity.</x:v>
      </x:c>
    </x:row>
    <x:row r="548" ht="60" customHeight="1">
      <x:c r="A548" s="172" t="str">
        <x:v>M05</x:v>
      </x:c>
      <x:c r="B548" s="172" t="str">
        <x:v>Gleicher-Beckhard-Harris and Dannemiller Change Formula</x:v>
      </x:c>
      <x:c r="C548" s="172" t="str">
        <x:v>Weakest condition</x:v>
      </x:c>
      <x:c r="D548" s="172" t="str">
        <x:v>The first step is not feasible until cover and exception authority are confirmed.</x:v>
      </x:c>
    </x:row>
    <x:row r="549" ht="60" customHeight="1">
      <x:c r="A549" s="172" t="str">
        <x:v>M05</x:v>
      </x:c>
      <x:c r="B549" s="172" t="str">
        <x:v>Gleicher-Beckhard-Harris and Dannemiller Change Formula</x:v>
      </x:c>
      <x:c r="C549" s="172" t="str">
        <x:v>Action and review</x:v>
      </x:c>
      <x:c r="D549" s="172" t="str">
        <x:v>Operations authorises cover and HR names a deputy before the pilot gate.</x:v>
      </x:c>
    </x:row>
    <x:row r="550" ht="60" customHeight="1">
      <x:c r="A550" s="172" t="str">
        <x:v>M06</x:v>
      </x:c>
      <x:c r="B550" s="172" t="str">
        <x:v>Kotter Eight-Step Process</x:v>
      </x:c>
      <x:c r="C550" s="172" t="str">
        <x:v>Urgency and coalition</x:v>
      </x:c>
      <x:c r="D550" s="172" t="str">
        <x:v>The coalition reviews service evidence and includes a shift representative with protected time.</x:v>
      </x:c>
    </x:row>
    <x:row r="551" ht="60" customHeight="1">
      <x:c r="A551" s="172" t="str">
        <x:v>M06</x:v>
      </x:c>
      <x:c r="B551" s="172" t="str">
        <x:v>Kotter Eight-Step Process</x:v>
      </x:c>
      <x:c r="C551" s="172" t="str">
        <x:v>Vision and communication</x:v>
      </x:c>
      <x:c r="D551" s="172" t="str">
        <x:v>The request journey is explained through real scenarios, not just a launch presentation.</x:v>
      </x:c>
    </x:row>
    <x:row r="552" ht="60" customHeight="1">
      <x:c r="A552" s="172" t="str">
        <x:v>M06</x:v>
      </x:c>
      <x:c r="B552" s="172" t="str">
        <x:v>Kotter Eight-Step Process</x:v>
      </x:c>
      <x:c r="C552" s="172" t="str">
        <x:v>Enabled action</x:v>
      </x:c>
      <x:c r="D552" s="172" t="str">
        <x:v>Deputy authority and the 12-hour capacity gap require decisions.</x:v>
      </x:c>
    </x:row>
    <x:row r="553" ht="60" customHeight="1">
      <x:c r="A553" s="172" t="str">
        <x:v>M06</x:v>
      </x:c>
      <x:c r="B553" s="172" t="str">
        <x:v>Kotter Eight-Step Process</x:v>
      </x:c>
      <x:c r="C553" s="172" t="str">
        <x:v>Short-term wins</x:v>
      </x:c>
      <x:c r="D553" s="172" t="str">
        <x:v>The first pilot misses its local criteria and is treated as learning, not a win.</x:v>
      </x:c>
    </x:row>
    <x:row r="554" ht="60" customHeight="1">
      <x:c r="A554" s="172" t="str">
        <x:v>M06</x:v>
      </x:c>
      <x:c r="B554" s="172" t="str">
        <x:v>Kotter Eight-Step Process</x:v>
      </x:c>
      <x:c r="C554" s="172" t="str">
        <x:v>Consolidation</x:v>
      </x:c>
      <x:c r="D554" s="172" t="str">
        <x:v>Revise the guide and test each site's exception arrangements before expansion.</x:v>
      </x:c>
    </x:row>
    <x:row r="555" ht="60" customHeight="1">
      <x:c r="A555" s="172" t="str">
        <x:v>M06</x:v>
      </x:c>
      <x:c r="B555" s="172" t="str">
        <x:v>Kotter Eight-Step Process</x:v>
      </x:c>
      <x:c r="C555" s="172" t="str">
        <x:v>Institutionalisation</x:v>
      </x:c>
      <x:c r="D555" s="172" t="str">
        <x:v>Operational ownership, performance measures and successor briefings are aligned.</x:v>
      </x:c>
    </x:row>
    <x:row r="556" ht="60" customHeight="1">
      <x:c r="A556" s="172" t="str">
        <x:v>M07</x:v>
      </x:c>
      <x:c r="B556" s="172" t="str">
        <x:v>Kotter Accelerate and Dual Operating System</x:v>
      </x:c>
      <x:c r="C556" s="172" t="str">
        <x:v>Strategic opportunity</x:v>
      </x:c>
      <x:c r="D556" s="172" t="str">
        <x:v>Make HR requests easier to resolve across sites, while preserving accessible support.</x:v>
      </x:c>
    </x:row>
    <x:row r="557" ht="60" customHeight="1">
      <x:c r="A557" s="172" t="str">
        <x:v>M07</x:v>
      </x:c>
      <x:c r="B557" s="172" t="str">
        <x:v>Kotter Accelerate and Dual Operating System</x:v>
      </x:c>
      <x:c r="C557" s="172" t="str">
        <x:v>Network purpose</x:v>
      </x:c>
      <x:c r="D557" s="172" t="str">
        <x:v>Map obstacles, test messages and share learning from local trials.</x:v>
      </x:c>
    </x:row>
    <x:row r="558" ht="60" customHeight="1">
      <x:c r="A558" s="172" t="str">
        <x:v>M07</x:v>
      </x:c>
      <x:c r="B558" s="172" t="str">
        <x:v>Kotter Accelerate and Dual Operating System</x:v>
      </x:c>
      <x:c r="C558" s="172" t="str">
        <x:v>Hierarchy connection</x:v>
      </x:c>
      <x:c r="D558" s="172" t="str">
        <x:v>The HR Director owns policy and resource decisions; volunteers cannot authorise exceptions.</x:v>
      </x:c>
    </x:row>
    <x:row r="559" ht="60" customHeight="1">
      <x:c r="A559" s="172" t="str">
        <x:v>M07</x:v>
      </x:c>
      <x:c r="B559" s="172" t="str">
        <x:v>Kotter Accelerate and Dual Operating System</x:v>
      </x:c>
      <x:c r="C559" s="172" t="str">
        <x:v>Participation conditions</x:v>
      </x:c>
      <x:c r="D559" s="172" t="str">
        <x:v>Participation is voluntary, time is agreed and non-participation is not penalised.</x:v>
      </x:c>
    </x:row>
    <x:row r="560" ht="60" customHeight="1">
      <x:c r="A560" s="172" t="str">
        <x:v>M07</x:v>
      </x:c>
      <x:c r="B560" s="172" t="str">
        <x:v>Kotter Accelerate and Dual Operating System</x:v>
      </x:c>
      <x:c r="C560" s="172" t="str">
        <x:v>Learning and acceleration</x:v>
      </x:c>
      <x:c r="D560" s="172" t="str">
        <x:v>The network shares tested changes with the coalition for authorised adoption.</x:v>
      </x:c>
    </x:row>
    <x:row r="561" ht="60" customHeight="1">
      <x:c r="A561" s="172" t="str">
        <x:v>M07</x:v>
      </x:c>
      <x:c r="B561" s="172" t="str">
        <x:v>Kotter Accelerate and Dual Operating System</x:v>
      </x:c>
      <x:c r="C561" s="172" t="str">
        <x:v>Boundary review</x:v>
      </x:c>
      <x:c r="D561" s="172" t="str">
        <x:v>Conflicting instructions or hidden extra work trigger a joint review.</x:v>
      </x:c>
    </x:row>
    <x:row r="562" ht="60" customHeight="1">
      <x:c r="A562" s="172" t="str">
        <x:v>M08</x:v>
      </x:c>
      <x:c r="B562" s="172" t="str">
        <x:v>Beer-Eisenstat-Spector Six-Step Critical Path</x:v>
      </x:c>
      <x:c r="C562" s="172" t="str">
        <x:v>Joint diagnosis</x:v>
      </x:c>
      <x:c r="D562" s="172" t="str">
        <x:v>Managers and advisers trace repeated HR contacts together.</x:v>
      </x:c>
    </x:row>
    <x:row r="563" ht="60" customHeight="1">
      <x:c r="A563" s="172" t="str">
        <x:v>M08</x:v>
      </x:c>
      <x:c r="B563" s="172" t="str">
        <x:v>Beer-Eisenstat-Spector Six-Step Critical Path</x:v>
      </x:c>
      <x:c r="C563" s="172" t="str">
        <x:v>Shared vision</x:v>
      </x:c>
      <x:c r="D563" s="172" t="str">
        <x:v>One visible owner and a workable exception decision route.</x:v>
      </x:c>
    </x:row>
    <x:row r="564" ht="60" customHeight="1">
      <x:c r="A564" s="172" t="str">
        <x:v>M08</x:v>
      </x:c>
      <x:c r="B564" s="172" t="str">
        <x:v>Beer-Eisenstat-Spector Six-Step Critical Path</x:v>
      </x:c>
      <x:c r="C564" s="172" t="str">
        <x:v>Commitment and competence</x:v>
      </x:c>
      <x:c r="D564" s="172" t="str">
        <x:v>The local team practises closure checks with the service owner.</x:v>
      </x:c>
    </x:row>
    <x:row r="565" ht="60" customHeight="1">
      <x:c r="A565" s="172" t="str">
        <x:v>M08</x:v>
      </x:c>
      <x:c r="B565" s="172" t="str">
        <x:v>Beer-Eisenstat-Spector Six-Step Critical Path</x:v>
      </x:c>
      <x:c r="C565" s="172" t="str">
        <x:v>Spread and coordination</x:v>
      </x:c>
      <x:c r="D565" s="172" t="str">
        <x:v>Neighbouring sites review evidence and adapt the tested workflow.</x:v>
      </x:c>
    </x:row>
    <x:row r="566" ht="60" customHeight="1">
      <x:c r="A566" s="172" t="str">
        <x:v>M08</x:v>
      </x:c>
      <x:c r="B566" s="172" t="str">
        <x:v>Beer-Eisenstat-Spector Six-Step Critical Path</x:v>
      </x:c>
      <x:c r="C566" s="172" t="str">
        <x:v>Institutionalise</x:v>
      </x:c>
      <x:c r="D566" s="172" t="str">
        <x:v>Policies, measures and induction materials are updated after successful tests.</x:v>
      </x:c>
    </x:row>
    <x:row r="567" ht="60" customHeight="1">
      <x:c r="A567" s="172" t="str">
        <x:v>M08</x:v>
      </x:c>
      <x:c r="B567" s="172" t="str">
        <x:v>Beer-Eisenstat-Spector Six-Step Critical Path</x:v>
      </x:c>
      <x:c r="C567" s="172" t="str">
        <x:v>Monitor and adjust</x:v>
      </x:c>
      <x:c r="D567" s="172" t="str">
        <x:v>Service quality, assisted access and recurring exceptions remain on the review agenda.</x:v>
      </x:c>
    </x:row>
    <x:row r="568" ht="60" customHeight="1">
      <x:c r="A568" s="172" t="str">
        <x:v>M09</x:v>
      </x:c>
      <x:c r="B568" s="172" t="str">
        <x:v>Pettigrew Context-Content-Process Framework</x:v>
      </x:c>
      <x:c r="C568" s="172" t="str">
        <x:v>Content</x:v>
      </x:c>
      <x:c r="D568" s="172" t="str">
        <x:v>Intake, ownership visibility and exception routing change; payroll calculations do not.</x:v>
      </x:c>
    </x:row>
    <x:row r="569" ht="60" customHeight="1">
      <x:c r="A569" s="172" t="str">
        <x:v>M09</x:v>
      </x:c>
      <x:c r="B569" s="172" t="str">
        <x:v>Pettigrew Context-Content-Process Framework</x:v>
      </x:c>
      <x:c r="C569" s="172" t="str">
        <x:v>Outer context</x:v>
      </x:c>
      <x:c r="D569" s="172" t="str">
        <x:v>Service expectations and entity-specific requirements shape the design; actual obligations need verification.</x:v>
      </x:c>
    </x:row>
    <x:row r="570" ht="60" customHeight="1">
      <x:c r="A570" s="172" t="str">
        <x:v>M09</x:v>
      </x:c>
      <x:c r="B570" s="172" t="str">
        <x:v>Pettigrew Context-Content-Process Framework</x:v>
      </x:c>
      <x:c r="C570" s="172" t="str">
        <x:v>Inner context</x:v>
      </x:c>
      <x:c r="D570" s="172" t="str">
        <x:v>Earlier portal promises were not followed by reliable support.</x:v>
      </x:c>
    </x:row>
    <x:row r="571" ht="60" customHeight="1">
      <x:c r="A571" s="172" t="str">
        <x:v>M09</x:v>
      </x:c>
      <x:c r="B571" s="172" t="str">
        <x:v>Pettigrew Context-Content-Process Framework</x:v>
      </x:c>
      <x:c r="C571" s="172" t="str">
        <x:v>Process and chronology</x:v>
      </x:c>
      <x:c r="D571" s="172" t="str">
        <x:v>A missed pilot criterion leads to a deputy-authority decision and a second trial.</x:v>
      </x:c>
    </x:row>
    <x:row r="572" ht="60" customHeight="1">
      <x:c r="A572" s="172" t="str">
        <x:v>M09</x:v>
      </x:c>
      <x:c r="B572" s="172" t="str">
        <x:v>Pettigrew Context-Content-Process Framework</x:v>
      </x:c>
      <x:c r="C572" s="172" t="str">
        <x:v>Power and competing accounts</x:v>
      </x:c>
      <x:c r="D572" s="172" t="str">
        <x:v>Managers see delay; advisers see unclear authority and competing priorities.</x:v>
      </x:c>
    </x:row>
    <x:row r="573" ht="60" customHeight="1">
      <x:c r="A573" s="172" t="str">
        <x:v>M09</x:v>
      </x:c>
      <x:c r="B573" s="172" t="str">
        <x:v>Pettigrew Context-Content-Process Framework</x:v>
      </x:c>
      <x:c r="C573" s="172" t="str">
        <x:v>Implication</x:v>
      </x:c>
      <x:c r="D573" s="172" t="str">
        <x:v>Change the decision route and cover before increasing communication volume.</x:v>
      </x:c>
    </x:row>
    <x:row r="574" ht="60" customHeight="1">
      <x:c r="A574" s="172" t="str">
        <x:v>M10</x:v>
      </x:c>
      <x:c r="B574" s="172" t="str">
        <x:v>Nadler-Tushman Congruence Model</x:v>
      </x:c>
      <x:c r="C574" s="172" t="str">
        <x:v>Inputs and strategy</x:v>
      </x:c>
      <x:c r="D574" s="172" t="str">
        <x:v>Three sites need a reliable shared HR service with an assisted route.</x:v>
      </x:c>
    </x:row>
    <x:row r="575" ht="60" customHeight="1">
      <x:c r="A575" s="172" t="str">
        <x:v>M10</x:v>
      </x:c>
      <x:c r="B575" s="172" t="str">
        <x:v>Nadler-Tushman Congruence Model</x:v>
      </x:c>
      <x:c r="C575" s="172" t="str">
        <x:v>Work</x:v>
      </x:c>
      <x:c r="D575" s="172" t="str">
        <x:v>Capture requests, classify needs, resolve or escalate and confirm completion.</x:v>
      </x:c>
    </x:row>
    <x:row r="576" ht="60" customHeight="1">
      <x:c r="A576" s="172" t="str">
        <x:v>M10</x:v>
      </x:c>
      <x:c r="B576" s="172" t="str">
        <x:v>Nadler-Tushman Congruence Model</x:v>
      </x:c>
      <x:c r="C576" s="172" t="str">
        <x:v>People</x:v>
      </x:c>
      <x:c r="D576" s="172" t="str">
        <x:v>Experienced advisers understand local exceptions but lack consistent decision limits.</x:v>
      </x:c>
    </x:row>
    <x:row r="577" ht="60" customHeight="1">
      <x:c r="A577" s="172" t="str">
        <x:v>M10</x:v>
      </x:c>
      <x:c r="B577" s="172" t="str">
        <x:v>Nadler-Tushman Congruence Model</x:v>
      </x:c>
      <x:c r="C577" s="172" t="str">
        <x:v>Formal organisation</x:v>
      </x:c>
      <x:c r="D577" s="172" t="str">
        <x:v>The portal workflow and approval table disagree about urgent cases.</x:v>
      </x:c>
    </x:row>
    <x:row r="578" ht="60" customHeight="1">
      <x:c r="A578" s="172" t="str">
        <x:v>M10</x:v>
      </x:c>
      <x:c r="B578" s="172" t="str">
        <x:v>Nadler-Tushman Congruence Model</x:v>
      </x:c>
      <x:c r="C578" s="172" t="str">
        <x:v>Informal organisation</x:v>
      </x:c>
      <x:c r="D578" s="172" t="str">
        <x:v>Employees call trusted advisers directly when formal updates are unclear.</x:v>
      </x:c>
    </x:row>
    <x:row r="579" ht="60" customHeight="1">
      <x:c r="A579" s="172" t="str">
        <x:v>M10</x:v>
      </x:c>
      <x:c r="B579" s="172" t="str">
        <x:v>Nadler-Tushman Congruence Model</x:v>
      </x:c>
      <x:c r="C579" s="172" t="str">
        <x:v>Fit and intervention</x:v>
      </x:c>
      <x:c r="D579" s="172" t="str">
        <x:v>Align approval rules with the actual exception workflow before changing staffing assumptions.</x:v>
      </x:c>
    </x:row>
    <x:row r="580" ht="60" customHeight="1">
      <x:c r="A580" s="172" t="str">
        <x:v>M11</x:v>
      </x:c>
      <x:c r="B580" s="172" t="str">
        <x:v>Burke-Litwin Model of Organisational Performance and Change</x:v>
      </x:c>
      <x:c r="C580" s="172" t="str">
        <x:v>External environment</x:v>
      </x:c>
      <x:c r="D580" s="172" t="str">
        <x:v>The organisation has committed to clearer service access across its three sites.</x:v>
      </x:c>
    </x:row>
    <x:row r="581" ht="60" customHeight="1">
      <x:c r="A581" s="172" t="str">
        <x:v>M11</x:v>
      </x:c>
      <x:c r="B581" s="172" t="str">
        <x:v>Burke-Litwin Model of Organisational Performance and Change</x:v>
      </x:c>
      <x:c r="C581" s="172" t="str">
        <x:v>Transformational variables</x:v>
      </x:c>
      <x:c r="D581" s="172" t="str">
        <x:v>Leaders promote a shared service but continue requesting personal exceptions.</x:v>
      </x:c>
    </x:row>
    <x:row r="582" ht="60" customHeight="1">
      <x:c r="A582" s="172" t="str">
        <x:v>M11</x:v>
      </x:c>
      <x:c r="B582" s="172" t="str">
        <x:v>Burke-Litwin Model of Organisational Performance and Change</x:v>
      </x:c>
      <x:c r="C582" s="172" t="str">
        <x:v>Transactional variables</x:v>
      </x:c>
      <x:c r="D582" s="172" t="str">
        <x:v>Approval limits and local work allocation are inconsistent.</x:v>
      </x:c>
    </x:row>
    <x:row r="583" ht="60" customHeight="1">
      <x:c r="A583" s="172" t="str">
        <x:v>M11</x:v>
      </x:c>
      <x:c r="B583" s="172" t="str">
        <x:v>Burke-Litwin Model of Organisational Performance and Change</x:v>
      </x:c>
      <x:c r="C583" s="172" t="str">
        <x:v>Work climate and needs</x:v>
      </x:c>
      <x:c r="D583" s="172" t="str">
        <x:v>Advisers report conflicting priorities and insufficient supported practice.</x:v>
      </x:c>
    </x:row>
    <x:row r="584" ht="60" customHeight="1">
      <x:c r="A584" s="172" t="str">
        <x:v>M11</x:v>
      </x:c>
      <x:c r="B584" s="172" t="str">
        <x:v>Burke-Litwin Model of Organisational Performance and Change</x:v>
      </x:c>
      <x:c r="C584" s="172" t="str">
        <x:v>Motivation and performance</x:v>
      </x:c>
      <x:c r="D584" s="172" t="str">
        <x:v>Personal workarounds persist while recorded timeliness remains 62.0%.</x:v>
      </x:c>
    </x:row>
    <x:row r="585" ht="60" customHeight="1">
      <x:c r="A585" s="172" t="str">
        <x:v>M11</x:v>
      </x:c>
      <x:c r="B585" s="172" t="str">
        <x:v>Burke-Litwin Model of Organisational Performance and Change</x:v>
      </x:c>
      <x:c r="C585" s="172" t="str">
        <x:v>Hypothesis and test</x:v>
      </x:c>
      <x:c r="D585" s="172" t="str">
        <x:v>Test aligned exception authority; unchanged delays would require another explanation.</x:v>
      </x:c>
    </x:row>
    <x:row r="586" ht="60" customHeight="1">
      <x:c r="A586" s="172" t="str">
        <x:v>M12</x:v>
      </x:c>
      <x:c r="B586" s="172" t="str">
        <x:v>McKinsey 7-S Framework</x:v>
      </x:c>
      <x:c r="C586" s="172" t="str">
        <x:v>Strategy and shared values</x:v>
      </x:c>
      <x:c r="D586" s="172" t="str">
        <x:v>Reliable, fair access matters more than a digital-only launch count.</x:v>
      </x:c>
    </x:row>
    <x:row r="587" ht="60" customHeight="1">
      <x:c r="A587" s="172" t="str">
        <x:v>M12</x:v>
      </x:c>
      <x:c r="B587" s="172" t="str">
        <x:v>McKinsey 7-S Framework</x:v>
      </x:c>
      <x:c r="C587" s="172" t="str">
        <x:v>Structure and systems</x:v>
      </x:c>
      <x:c r="D587" s="172" t="str">
        <x:v>A deputy decision-maker and a single current guide support exceptions.</x:v>
      </x:c>
    </x:row>
    <x:row r="588" ht="60" customHeight="1">
      <x:c r="A588" s="172" t="str">
        <x:v>M12</x:v>
      </x:c>
      <x:c r="B588" s="172" t="str">
        <x:v>McKinsey 7-S Framework</x:v>
      </x:c>
      <x:c r="C588" s="172" t="str">
        <x:v>Staff and skills</x:v>
      </x:c>
      <x:c r="D588" s="172" t="str">
        <x:v>Advisers need realistic practice and protected time, not attendance alone.</x:v>
      </x:c>
    </x:row>
    <x:row r="589" ht="60" customHeight="1">
      <x:c r="A589" s="172" t="str">
        <x:v>M12</x:v>
      </x:c>
      <x:c r="B589" s="172" t="str">
        <x:v>McKinsey 7-S Framework</x:v>
      </x:c>
      <x:c r="C589" s="172" t="str">
        <x:v>Style</x:v>
      </x:c>
      <x:c r="D589" s="172" t="str">
        <x:v>Leaders use the tracked route and avoid bypassing agreed priorities.</x:v>
      </x:c>
    </x:row>
    <x:row r="590" ht="60" customHeight="1">
      <x:c r="A590" s="172" t="str">
        <x:v>M12</x:v>
      </x:c>
      <x:c r="B590" s="172" t="str">
        <x:v>McKinsey 7-S Framework</x:v>
      </x:c>
      <x:c r="C590" s="172" t="str">
        <x:v>Misalignment</x:v>
      </x:c>
      <x:c r="D590" s="172" t="str">
        <x:v>A speed-only target encourages early closure and repeat contacts.</x:v>
      </x:c>
    </x:row>
    <x:row r="591" ht="60" customHeight="1">
      <x:c r="A591" s="172" t="str">
        <x:v>M12</x:v>
      </x:c>
      <x:c r="B591" s="172" t="str">
        <x:v>McKinsey 7-S Framework</x:v>
      </x:c>
      <x:c r="C591" s="172" t="str">
        <x:v>Coherent response</x:v>
      </x:c>
      <x:c r="D591" s="172" t="str">
        <x:v>Change the closure check, measure quality and brief managers on the same standard.</x:v>
      </x:c>
    </x:row>
    <x:row r="592" ht="60" customHeight="1">
      <x:c r="A592" s="172" t="str">
        <x:v>M13</x:v>
      </x:c>
      <x:c r="B592" s="172" t="str">
        <x:v>Galbraith Star Model</x:v>
      </x:c>
      <x:c r="C592" s="172" t="str">
        <x:v>Strategy</x:v>
      </x:c>
      <x:c r="D592" s="172" t="str">
        <x:v>Resolve requests reliably while preserving assisted access.</x:v>
      </x:c>
    </x:row>
    <x:row r="593" ht="60" customHeight="1">
      <x:c r="A593" s="172" t="str">
        <x:v>M13</x:v>
      </x:c>
      <x:c r="B593" s="172" t="str">
        <x:v>Galbraith Star Model</x:v>
      </x:c>
      <x:c r="C593" s="172" t="str">
        <x:v>Structure</x:v>
      </x:c>
      <x:c r="D593" s="172" t="str">
        <x:v>One service owner, clear specialist boundaries and named deputies.</x:v>
      </x:c>
    </x:row>
    <x:row r="594" ht="60" customHeight="1">
      <x:c r="A594" s="172" t="str">
        <x:v>M13</x:v>
      </x:c>
      <x:c r="B594" s="172" t="str">
        <x:v>Galbraith Star Model</x:v>
      </x:c>
      <x:c r="C594" s="172" t="str">
        <x:v>Processes</x:v>
      </x:c>
      <x:c r="D594" s="172" t="str">
        <x:v>Escalation uses a tracked handoff with acceptance and response expectations.</x:v>
      </x:c>
    </x:row>
    <x:row r="595" ht="60" customHeight="1">
      <x:c r="A595" s="172" t="str">
        <x:v>M13</x:v>
      </x:c>
      <x:c r="B595" s="172" t="str">
        <x:v>Galbraith Star Model</x:v>
      </x:c>
      <x:c r="C595" s="172" t="str">
        <x:v>Rewards</x:v>
      </x:c>
      <x:c r="D595" s="172" t="str">
        <x:v>Recognise verified resolution and knowledge sharing, not raw closure volume.</x:v>
      </x:c>
    </x:row>
    <x:row r="596" ht="60" customHeight="1">
      <x:c r="A596" s="172" t="str">
        <x:v>M13</x:v>
      </x:c>
      <x:c r="B596" s="172" t="str">
        <x:v>Galbraith Star Model</x:v>
      </x:c>
      <x:c r="C596" s="172" t="str">
        <x:v>People</x:v>
      </x:c>
      <x:c r="D596" s="172" t="str">
        <x:v>Cross-train deputies and protect practice time before wider deployment.</x:v>
      </x:c>
    </x:row>
    <x:row r="597" ht="60" customHeight="1">
      <x:c r="A597" s="172" t="str">
        <x:v>M13</x:v>
      </x:c>
      <x:c r="B597" s="172" t="str">
        <x:v>Galbraith Star Model</x:v>
      </x:c>
      <x:c r="C597" s="172" t="str">
        <x:v>Design trade-off</x:v>
      </x:c>
      <x:c r="D597" s="172" t="str">
        <x:v>Balance local responsiveness with a common service standard and exception policy.</x:v>
      </x:c>
    </x:row>
    <x:row r="598" ht="60" customHeight="1">
      <x:c r="A598" s="172" t="str">
        <x:v>M14</x:v>
      </x:c>
      <x:c r="B598" s="172" t="str">
        <x:v>Weisbord Six-Box Model</x:v>
      </x:c>
      <x:c r="C598" s="172" t="str">
        <x:v>Purposes</x:v>
      </x:c>
      <x:c r="D598" s="172" t="str">
        <x:v>The team agrees to improve reliable resolution, not remove all human contact.</x:v>
      </x:c>
    </x:row>
    <x:row r="599" ht="60" customHeight="1">
      <x:c r="A599" s="172" t="str">
        <x:v>M14</x:v>
      </x:c>
      <x:c r="B599" s="172" t="str">
        <x:v>Weisbord Six-Box Model</x:v>
      </x:c>
      <x:c r="C599" s="172" t="str">
        <x:v>Structure</x:v>
      </x:c>
      <x:c r="D599" s="172" t="str">
        <x:v>Specialist escalation ownership is ambiguous across sites.</x:v>
      </x:c>
    </x:row>
    <x:row r="600" ht="60" customHeight="1">
      <x:c r="A600" s="172" t="str">
        <x:v>M14</x:v>
      </x:c>
      <x:c r="B600" s="172" t="str">
        <x:v>Weisbord Six-Box Model</x:v>
      </x:c>
      <x:c r="C600" s="172" t="str">
        <x:v>Relationships</x:v>
      </x:c>
      <x:c r="D600" s="172" t="str">
        <x:v>Advisers and managers disagree about when a request is complete.</x:v>
      </x:c>
    </x:row>
    <x:row r="601" ht="60" customHeight="1">
      <x:c r="A601" s="172" t="str">
        <x:v>M14</x:v>
      </x:c>
      <x:c r="B601" s="172" t="str">
        <x:v>Weisbord Six-Box Model</x:v>
      </x:c>
      <x:c r="C601" s="172" t="str">
        <x:v>Rewards</x:v>
      </x:c>
      <x:c r="D601" s="172" t="str">
        <x:v>Fast closure is rewarded even when the employee must ask again.</x:v>
      </x:c>
    </x:row>
    <x:row r="602" ht="60" customHeight="1">
      <x:c r="A602" s="172" t="str">
        <x:v>M14</x:v>
      </x:c>
      <x:c r="B602" s="172" t="str">
        <x:v>Weisbord Six-Box Model</x:v>
      </x:c>
      <x:c r="C602" s="172" t="str">
        <x:v>Leadership and helpful mechanisms</x:v>
      </x:c>
      <x:c r="D602" s="172" t="str">
        <x:v>The service owner needs a current guide, deputy roster and evidence review.</x:v>
      </x:c>
    </x:row>
    <x:row r="603" ht="60" customHeight="1">
      <x:c r="A603" s="172" t="str">
        <x:v>M14</x:v>
      </x:c>
      <x:c r="B603" s="172" t="str">
        <x:v>Weisbord Six-Box Model</x:v>
      </x:c>
      <x:c r="C603" s="172" t="str">
        <x:v>Priority action</x:v>
      </x:c>
      <x:c r="D603" s="172" t="str">
        <x:v>Trace ten reopened cases and agree a completion standard with users.</x:v>
      </x:c>
    </x:row>
    <x:row r="604" ht="60" customHeight="1">
      <x:c r="A604" s="172" t="str">
        <x:v>M15</x:v>
      </x:c>
      <x:c r="B604" s="172" t="str">
        <x:v>Leavitt Diamond</x:v>
      </x:c>
      <x:c r="C604" s="172" t="str">
        <x:v>Task</x:v>
      </x:c>
      <x:c r="D604" s="172" t="str">
        <x:v>Advisers classify, own and close requests using a shared record.</x:v>
      </x:c>
    </x:row>
    <x:row r="605" ht="60" customHeight="1">
      <x:c r="A605" s="172" t="str">
        <x:v>M15</x:v>
      </x:c>
      <x:c r="B605" s="172" t="str">
        <x:v>Leavitt Diamond</x:v>
      </x:c>
      <x:c r="C605" s="172" t="str">
        <x:v>People</x:v>
      </x:c>
      <x:c r="D605" s="172" t="str">
        <x:v>Local knowledge must be captured without overloading experienced advisers.</x:v>
      </x:c>
    </x:row>
    <x:row r="606" ht="60" customHeight="1">
      <x:c r="A606" s="172" t="str">
        <x:v>M15</x:v>
      </x:c>
      <x:c r="B606" s="172" t="str">
        <x:v>Leavitt Diamond</x:v>
      </x:c>
      <x:c r="C606" s="172" t="str">
        <x:v>Structure</x:v>
      </x:c>
      <x:c r="D606" s="172" t="str">
        <x:v>Specialist approvals need a named deputy and an accepted handoff.</x:v>
      </x:c>
    </x:row>
    <x:row r="607" ht="60" customHeight="1">
      <x:c r="A607" s="172" t="str">
        <x:v>M15</x:v>
      </x:c>
      <x:c r="B607" s="172" t="str">
        <x:v>Leavitt Diamond</x:v>
      </x:c>
      <x:c r="C607" s="172" t="str">
        <x:v>Technology</x:v>
      </x:c>
      <x:c r="D607" s="172" t="str">
        <x:v>Portal permissions must match the approved role design.</x:v>
      </x:c>
    </x:row>
    <x:row r="608" ht="60" customHeight="1">
      <x:c r="A608" s="172" t="str">
        <x:v>M15</x:v>
      </x:c>
      <x:c r="B608" s="172" t="str">
        <x:v>Leavitt Diamond</x:v>
      </x:c>
      <x:c r="C608" s="172" t="str">
        <x:v>Interaction risks</x:v>
      </x:c>
      <x:c r="D608" s="172" t="str">
        <x:v>Mandatory digital intake could exclude colleagues without practical access.</x:v>
      </x:c>
    </x:row>
    <x:row r="609" ht="60" customHeight="1">
      <x:c r="A609" s="172" t="str">
        <x:v>M15</x:v>
      </x:c>
      <x:c r="B609" s="172" t="str">
        <x:v>Leavitt Diamond</x:v>
      </x:c>
      <x:c r="C609" s="172" t="str">
        <x:v>Test and safeguards</x:v>
      </x:c>
      <x:c r="D609" s="172" t="str">
        <x:v>Test assisted intake and deputy approval alongside the portal workflow.</x:v>
      </x:c>
    </x:row>
    <x:row r="610" ht="60" customHeight="1">
      <x:c r="A610" s="172" t="str">
        <x:v>M16</x:v>
      </x:c>
      <x:c r="B610" s="172" t="str">
        <x:v>Sociotechnical Systems Theory</x:v>
      </x:c>
      <x:c r="C610" s="172" t="str">
        <x:v>Whole task</x:v>
      </x:c>
      <x:c r="D610" s="172" t="str">
        <x:v>An employee receives a resolved answer, not merely a closed ticket.</x:v>
      </x:c>
    </x:row>
    <x:row r="611" ht="60" customHeight="1">
      <x:c r="A611" s="172" t="str">
        <x:v>M16</x:v>
      </x:c>
      <x:c r="B611" s="172" t="str">
        <x:v>Sociotechnical Systems Theory</x:v>
      </x:c>
      <x:c r="C611" s="172" t="str">
        <x:v>Technical system</x:v>
      </x:c>
      <x:c r="D611" s="172" t="str">
        <x:v>A shared request record, clear categories and visible handoff status.</x:v>
      </x:c>
    </x:row>
    <x:row r="612" ht="60" customHeight="1">
      <x:c r="A612" s="172" t="str">
        <x:v>M16</x:v>
      </x:c>
      <x:c r="B612" s="172" t="str">
        <x:v>Sociotechnical Systems Theory</x:v>
      </x:c>
      <x:c r="C612" s="172" t="str">
        <x:v>Social system</x:v>
      </x:c>
      <x:c r="D612" s="172" t="str">
        <x:v>Advisers can solve defined requests and seek help without penalty.</x:v>
      </x:c>
    </x:row>
    <x:row r="613" ht="60" customHeight="1">
      <x:c r="A613" s="172" t="str">
        <x:v>M16</x:v>
      </x:c>
      <x:c r="B613" s="172" t="str">
        <x:v>Sociotechnical Systems Theory</x:v>
      </x:c>
      <x:c r="C613" s="172" t="str">
        <x:v>Joint design</x:v>
      </x:c>
      <x:c r="D613" s="172" t="str">
        <x:v>Access rights and decision authority are agreed in the same design session.</x:v>
      </x:c>
    </x:row>
    <x:row r="614" ht="60" customHeight="1">
      <x:c r="A614" s="172" t="str">
        <x:v>M16</x:v>
      </x:c>
      <x:c r="B614" s="172" t="str">
        <x:v>Sociotechnical Systems Theory</x:v>
      </x:c>
      <x:c r="C614" s="172" t="str">
        <x:v>Boundary and variability</x:v>
      </x:c>
      <x:c r="D614" s="172" t="str">
        <x:v>Routine exceptions are managed within clear limits; sensitive cases use a separate route.</x:v>
      </x:c>
    </x:row>
    <x:row r="615" ht="60" customHeight="1">
      <x:c r="A615" s="172" t="str">
        <x:v>M16</x:v>
      </x:c>
      <x:c r="B615" s="172" t="str">
        <x:v>Sociotechnical Systems Theory</x:v>
      </x:c>
      <x:c r="C615" s="172" t="str">
        <x:v>Evaluation</x:v>
      </x:c>
      <x:c r="D615" s="172" t="str">
        <x:v>Timeliness, quality, employee access and adviser workload are reviewed together.</x:v>
      </x:c>
    </x:row>
    <x:row r="616" ht="60" customHeight="1">
      <x:c r="A616" s="172" t="str">
        <x:v>M17</x:v>
      </x:c>
      <x:c r="B616" s="172" t="str">
        <x:v>Soft Systems Methodology</x:v>
      </x:c>
      <x:c r="C616" s="172" t="str">
        <x:v>Problem situation</x:v>
      </x:c>
      <x:c r="D616" s="172" t="str">
        <x:v>Managers want speed, employees want answers and advisers want workable authority.</x:v>
      </x:c>
    </x:row>
    <x:row r="617" ht="60" customHeight="1">
      <x:c r="A617" s="172" t="str">
        <x:v>M17</x:v>
      </x:c>
      <x:c r="B617" s="172" t="str">
        <x:v>Soft Systems Methodology</x:v>
      </x:c>
      <x:c r="C617" s="172" t="str">
        <x:v>Rich picture</x:v>
      </x:c>
      <x:c r="D617" s="172" t="str">
        <x:v>Map informal calls, portal requests, specialist approvals and missing feedback.</x:v>
      </x:c>
    </x:row>
    <x:row r="618" ht="60" customHeight="1">
      <x:c r="A618" s="172" t="str">
        <x:v>M17</x:v>
      </x:c>
      <x:c r="B618" s="172" t="str">
        <x:v>Soft Systems Methodology</x:v>
      </x:c>
      <x:c r="C618" s="172" t="str">
        <x:v>Root definition</x:v>
      </x:c>
      <x:c r="D618" s="172" t="str">
        <x:v>A service-owned system that converts requests into accountable, accessible resolution.</x:v>
      </x:c>
    </x:row>
    <x:row r="619" ht="60" customHeight="1">
      <x:c r="A619" s="172" t="str">
        <x:v>M17</x:v>
      </x:c>
      <x:c r="B619" s="172" t="str">
        <x:v>Soft Systems Methodology</x:v>
      </x:c>
      <x:c r="C619" s="172" t="str">
        <x:v>CATWOE prompts</x:v>
      </x:c>
      <x:c r="D619" s="172" t="str">
        <x:v>Employees receive the service; advisers act; HR owns it; fairness and practical access constrain design.</x:v>
      </x:c>
    </x:row>
    <x:row r="620" ht="60" customHeight="1">
      <x:c r="A620" s="172" t="str">
        <x:v>M17</x:v>
      </x:c>
      <x:c r="B620" s="172" t="str">
        <x:v>Soft Systems Methodology</x:v>
      </x:c>
      <x:c r="C620" s="172" t="str">
        <x:v>Conceptual activity model</x:v>
      </x:c>
      <x:c r="D620" s="172" t="str">
        <x:v>Receive, clarify, decide, escalate, confirm, learn and maintain authority.</x:v>
      </x:c>
    </x:row>
    <x:row r="621" ht="60" customHeight="1">
      <x:c r="A621" s="172" t="str">
        <x:v>M17</x:v>
      </x:c>
      <x:c r="B621" s="172" t="str">
        <x:v>Soft Systems Methodology</x:v>
      </x:c>
      <x:c r="C621" s="172" t="str">
        <x:v>Accommodation and action</x:v>
      </x:c>
      <x:c r="D621" s="172" t="str">
        <x:v>Pilot visible ownership and an assisted route while unresolved policy questions are escalated.</x:v>
      </x:c>
    </x:row>
    <x:row r="622" ht="60" customHeight="1">
      <x:c r="A622" s="172" t="str">
        <x:v>M18</x:v>
      </x:c>
      <x:c r="B622" s="172" t="str">
        <x:v>Bridges Transition Model</x:v>
      </x:c>
      <x:c r="C622" s="172" t="str">
        <x:v>External change</x:v>
      </x:c>
      <x:c r="D622" s="172" t="str">
        <x:v>Employees move from personal email requests to a tracked service route.</x:v>
      </x:c>
    </x:row>
    <x:row r="623" ht="60" customHeight="1">
      <x:c r="A623" s="172" t="str">
        <x:v>M18</x:v>
      </x:c>
      <x:c r="B623" s="172" t="str">
        <x:v>Bridges Transition Model</x:v>
      </x:c>
      <x:c r="C623" s="172" t="str">
        <x:v>Endings and losses</x:v>
      </x:c>
      <x:c r="D623" s="172" t="str">
        <x:v>Some fear losing a trusted contact and the ability to explain a complex need.</x:v>
      </x:c>
    </x:row>
    <x:row r="624" ht="60" customHeight="1">
      <x:c r="A624" s="172" t="str">
        <x:v>M18</x:v>
      </x:c>
      <x:c r="B624" s="172" t="str">
        <x:v>Bridges Transition Model</x:v>
      </x:c>
      <x:c r="C624" s="172" t="str">
        <x:v>Neutral zone</x:v>
      </x:c>
      <x:c r="D624" s="172" t="str">
        <x:v>Both routes operate briefly with clear reconciliation and help.</x:v>
      </x:c>
    </x:row>
    <x:row r="625" ht="60" customHeight="1">
      <x:c r="A625" s="172" t="str">
        <x:v>M18</x:v>
      </x:c>
      <x:c r="B625" s="172" t="str">
        <x:v>Bridges Transition Model</x:v>
      </x:c>
      <x:c r="C625" s="172" t="str">
        <x:v>New beginning</x:v>
      </x:c>
      <x:c r="D625" s="172" t="str">
        <x:v>Users understand who owns their request and how to get assisted support.</x:v>
      </x:c>
    </x:row>
    <x:row r="626" ht="60" customHeight="1">
      <x:c r="A626" s="172" t="str">
        <x:v>M18</x:v>
      </x:c>
      <x:c r="B626" s="172" t="str">
        <x:v>Bridges Transition Model</x:v>
      </x:c>
      <x:c r="C626" s="172" t="str">
        <x:v>Individual differences</x:v>
      </x:c>
      <x:c r="D626" s="172" t="str">
        <x:v>A confident portal user may still object to unclear decision limits.</x:v>
      </x:c>
    </x:row>
    <x:row r="627" ht="60" customHeight="1">
      <x:c r="A627" s="172" t="str">
        <x:v>M18</x:v>
      </x:c>
      <x:c r="B627" s="172" t="str">
        <x:v>Bridges Transition Model</x:v>
      </x:c>
      <x:c r="C627" s="172" t="str">
        <x:v>Support review</x:v>
      </x:c>
      <x:c r="D627" s="172" t="str">
        <x:v>Managers ask about practical losses and review whether the assisted route is working.</x:v>
      </x:c>
    </x:row>
    <x:row r="628" ht="60" customHeight="1">
      <x:c r="A628" s="172" t="str">
        <x:v>M19</x:v>
      </x:c>
      <x:c r="B628" s="172" t="str">
        <x:v>Kübler-Ross Change Curve: Organisational Adaptation</x:v>
      </x:c>
      <x:c r="C628" s="172" t="str">
        <x:v>Observed concern</x:v>
      </x:c>
      <x:c r="D628" s="172" t="str">
        <x:v>A colleague asks whether personal help will still be available.</x:v>
      </x:c>
    </x:row>
    <x:row r="629" ht="60" customHeight="1">
      <x:c r="A629" s="172" t="str">
        <x:v>M19</x:v>
      </x:c>
      <x:c r="B629" s="172" t="str">
        <x:v>Kübler-Ross Change Curve: Organisational Adaptation</x:v>
      </x:c>
      <x:c r="C629" s="172" t="str">
        <x:v>Context and uncertainty</x:v>
      </x:c>
      <x:c r="D629" s="172" t="str">
        <x:v>The launch message did not describe assisted intake.</x:v>
      </x:c>
    </x:row>
    <x:row r="630" ht="60" customHeight="1">
      <x:c r="A630" s="172" t="str">
        <x:v>M19</x:v>
      </x:c>
      <x:c r="B630" s="172" t="str">
        <x:v>Kübler-Ross Change Curve: Organisational Adaptation</x:v>
      </x:c>
      <x:c r="C630" s="172" t="str">
        <x:v>Voluntary expression</x:v>
      </x:c>
      <x:c r="D630" s="172" t="str">
        <x:v>Offer a private practical conversation; do not ask for emotional disclosure in a team chart.</x:v>
      </x:c>
    </x:row>
    <x:row r="631" ht="60" customHeight="1">
      <x:c r="A631" s="172" t="str">
        <x:v>M19</x:v>
      </x:c>
      <x:c r="B631" s="172" t="str">
        <x:v>Kübler-Ross Change Curve: Organisational Adaptation</x:v>
      </x:c>
      <x:c r="C631" s="172" t="str">
        <x:v>Support need</x:v>
      </x:c>
      <x:c r="D631" s="172" t="str">
        <x:v>Demonstrate the assisted route and identify the service contact.</x:v>
      </x:c>
    </x:row>
    <x:row r="632" ht="60" customHeight="1">
      <x:c r="A632" s="172" t="str">
        <x:v>M19</x:v>
      </x:c>
      <x:c r="B632" s="172" t="str">
        <x:v>Kübler-Ross Change Curve: Organisational Adaptation</x:v>
      </x:c>
      <x:c r="C632" s="172" t="str">
        <x:v>Avoided assumption</x:v>
      </x:c>
      <x:c r="D632" s="172" t="str">
        <x:v>Do not describe the question as denial or diagnose depression.</x:v>
      </x:c>
    </x:row>
    <x:row r="633" ht="60" customHeight="1">
      <x:c r="A633" s="172" t="str">
        <x:v>M19</x:v>
      </x:c>
      <x:c r="B633" s="172" t="str">
        <x:v>Kübler-Ross Change Curve: Organisational Adaptation</x:v>
      </x:c>
      <x:c r="C633" s="172" t="str">
        <x:v>Follow-up</x:v>
      </x:c>
      <x:c r="D633" s="172" t="str">
        <x:v>The colleague can access the service and knows how to raise a remaining concern.</x:v>
      </x:c>
    </x:row>
    <x:row r="634" ht="60" customHeight="1">
      <x:c r="A634" s="172" t="str">
        <x:v>M20</x:v>
      </x:c>
      <x:c r="B634" s="172" t="str">
        <x:v>Satir Change Model: Organisational Adaptation</x:v>
      </x:c>
      <x:c r="C634" s="172" t="str">
        <x:v>Existing pattern</x:v>
      </x:c>
      <x:c r="D634" s="172" t="str">
        <x:v>Local advisers resolve requests through known relationships.</x:v>
      </x:c>
    </x:row>
    <x:row r="635" ht="60" customHeight="1">
      <x:c r="A635" s="172" t="str">
        <x:v>M20</x:v>
      </x:c>
      <x:c r="B635" s="172" t="str">
        <x:v>Satir Change Model: Organisational Adaptation</x:v>
      </x:c>
      <x:c r="C635" s="172" t="str">
        <x:v>Disrupting element</x:v>
      </x:c>
      <x:c r="D635" s="172" t="str">
        <x:v>A shared intake route changes how ownership is visible.</x:v>
      </x:c>
    </x:row>
    <x:row r="636" ht="60" customHeight="1">
      <x:c r="A636" s="172" t="str">
        <x:v>M20</x:v>
      </x:c>
      <x:c r="B636" s="172" t="str">
        <x:v>Satir Change Model: Organisational Adaptation</x:v>
      </x:c>
      <x:c r="C636" s="172" t="str">
        <x:v>Disorganisation or uncertainty</x:v>
      </x:c>
      <x:c r="D636" s="172" t="str">
        <x:v>People receive conflicting guidance about urgent exceptions.</x:v>
      </x:c>
    </x:row>
    <x:row r="637" ht="60" customHeight="1">
      <x:c r="A637" s="172" t="str">
        <x:v>M20</x:v>
      </x:c>
      <x:c r="B637" s="172" t="str">
        <x:v>Satir Change Model: Organisational Adaptation</x:v>
      </x:c>
      <x:c r="C637" s="172" t="str">
        <x:v>Transforming idea</x:v>
      </x:c>
      <x:c r="D637" s="172" t="str">
        <x:v>One tracked record can coexist with assisted human support.</x:v>
      </x:c>
    </x:row>
    <x:row r="638" ht="60" customHeight="1">
      <x:c r="A638" s="172" t="str">
        <x:v>M20</x:v>
      </x:c>
      <x:c r="B638" s="172" t="str">
        <x:v>Satir Change Model: Organisational Adaptation</x:v>
      </x:c>
      <x:c r="C638" s="172" t="str">
        <x:v>Practice and integration</x:v>
      </x:c>
      <x:c r="D638" s="172" t="str">
        <x:v>Rehearse a real exception with a named deputy and current guide.</x:v>
      </x:c>
    </x:row>
    <x:row r="639" ht="60" customHeight="1">
      <x:c r="A639" s="172" t="str">
        <x:v>M20</x:v>
      </x:c>
      <x:c r="B639" s="172" t="str">
        <x:v>Satir Change Model: Organisational Adaptation</x:v>
      </x:c>
      <x:c r="C639" s="172" t="str">
        <x:v>Boundary</x:v>
      </x:c>
      <x:c r="D639" s="172" t="str">
        <x:v>Record actual needs and variation; do not assume every person experiences chaos.</x:v>
      </x:c>
    </x:row>
    <x:row r="640" ht="60" customHeight="1">
      <x:c r="A640" s="172" t="str">
        <x:v>M21</x:v>
      </x:c>
      <x:c r="B640" s="172" t="str">
        <x:v>Transtheoretical Model of Behaviour Change</x:v>
      </x:c>
      <x:c r="C640" s="172" t="str">
        <x:v>Target behaviour</x:v>
      </x:c>
      <x:c r="D640" s="172" t="str">
        <x:v>A manager chooses to use a weekly service review rather than bypass the queue.</x:v>
      </x:c>
    </x:row>
    <x:row r="641" ht="60" customHeight="1">
      <x:c r="A641" s="172" t="str">
        <x:v>M21</x:v>
      </x:c>
      <x:c r="B641" s="172" t="str">
        <x:v>Transtheoretical Model of Behaviour Change</x:v>
      </x:c>
      <x:c r="C641" s="172" t="str">
        <x:v>Current account</x:v>
      </x:c>
      <x:c r="D641" s="172" t="str">
        <x:v>The manager sees the value but has not scheduled a review.</x:v>
      </x:c>
    </x:row>
    <x:row r="642" ht="60" customHeight="1">
      <x:c r="A642" s="172" t="str">
        <x:v>M21</x:v>
      </x:c>
      <x:c r="B642" s="172" t="str">
        <x:v>Transtheoretical Model of Behaviour Change</x:v>
      </x:c>
      <x:c r="C642" s="172" t="str">
        <x:v>Readiness hypothesis</x:v>
      </x:c>
      <x:c r="D642" s="172" t="str">
        <x:v>Preparation is a working hypothesis, not a personality label.</x:v>
      </x:c>
    </x:row>
    <x:row r="643" ht="60" customHeight="1">
      <x:c r="A643" s="172" t="str">
        <x:v>M21</x:v>
      </x:c>
      <x:c r="B643" s="172" t="str">
        <x:v>Transtheoretical Model of Behaviour Change</x:v>
      </x:c>
      <x:c r="C643" s="172" t="str">
        <x:v>Support process</x:v>
      </x:c>
      <x:c r="D643" s="172" t="str">
        <x:v>Agree a first ten-minute review and a simple exception list.</x:v>
      </x:c>
    </x:row>
    <x:row r="644" ht="60" customHeight="1">
      <x:c r="A644" s="172" t="str">
        <x:v>M21</x:v>
      </x:c>
      <x:c r="B644" s="172" t="str">
        <x:v>Transtheoretical Model of Behaviour Change</x:v>
      </x:c>
      <x:c r="C644" s="172" t="str">
        <x:v>Action and maintenance</x:v>
      </x:c>
      <x:c r="D644" s="172" t="str">
        <x:v>Calendar time, named deputy and a monthly check of usefulness.</x:v>
      </x:c>
    </x:row>
    <x:row r="645" ht="60" customHeight="1">
      <x:c r="A645" s="172" t="str">
        <x:v>M21</x:v>
      </x:c>
      <x:c r="B645" s="172" t="str">
        <x:v>Transtheoretical Model of Behaviour Change</x:v>
      </x:c>
      <x:c r="C645" s="172" t="str">
        <x:v>Reassessment</x:v>
      </x:c>
      <x:c r="D645" s="172" t="str">
        <x:v>Competing operational demands may require a different routine, not more persuasion.</x:v>
      </x:c>
    </x:row>
    <x:row r="646" ht="60" customHeight="1">
      <x:c r="A646" s="172" t="str">
        <x:v>M22</x:v>
      </x:c>
      <x:c r="B646" s="172" t="str">
        <x:v>Prosci ADKAR Model</x:v>
      </x:c>
      <x:c r="C646" s="172" t="str">
        <x:v>Awareness</x:v>
      </x:c>
      <x:c r="D646" s="172" t="str">
        <x:v>An adviser can explain the repeat-contact problem and service aim.</x:v>
      </x:c>
    </x:row>
    <x:row r="647" ht="60" customHeight="1">
      <x:c r="A647" s="172" t="str">
        <x:v>M22</x:v>
      </x:c>
      <x:c r="B647" s="172" t="str">
        <x:v>Prosci ADKAR Model</x:v>
      </x:c>
      <x:c r="C647" s="172" t="str">
        <x:v>Desire</x:v>
      </x:c>
      <x:c r="D647" s="172" t="str">
        <x:v>The adviser supports reliable service but worries about workload.</x:v>
      </x:c>
    </x:row>
    <x:row r="648" ht="60" customHeight="1">
      <x:c r="A648" s="172" t="str">
        <x:v>M22</x:v>
      </x:c>
      <x:c r="B648" s="172" t="str">
        <x:v>Prosci ADKAR Model</x:v>
      </x:c>
      <x:c r="C648" s="172" t="str">
        <x:v>Knowledge</x:v>
      </x:c>
      <x:c r="D648" s="172" t="str">
        <x:v>The adviser needs the current exception guide and decision limits.</x:v>
      </x:c>
    </x:row>
    <x:row r="649" ht="60" customHeight="1">
      <x:c r="A649" s="172" t="str">
        <x:v>M22</x:v>
      </x:c>
      <x:c r="B649" s="172" t="str">
        <x:v>Prosci ADKAR Model</x:v>
      </x:c>
      <x:c r="C649" s="172" t="str">
        <x:v>Ability</x:v>
      </x:c>
      <x:c r="D649" s="172" t="str">
        <x:v>A practice scenario reveals uncertainty when the decision-maker is absent.</x:v>
      </x:c>
    </x:row>
    <x:row r="650" ht="60" customHeight="1">
      <x:c r="A650" s="172" t="str">
        <x:v>M22</x:v>
      </x:c>
      <x:c r="B650" s="172" t="str">
        <x:v>Prosci ADKAR Model</x:v>
      </x:c>
      <x:c r="C650" s="172" t="str">
        <x:v>Reinforcement</x:v>
      </x:c>
      <x:c r="D650" s="172" t="str">
        <x:v>A deputy roster and quality review make the practice feasible to continue.</x:v>
      </x:c>
    </x:row>
    <x:row r="651" ht="60" customHeight="1">
      <x:c r="A651" s="172" t="str">
        <x:v>M22</x:v>
      </x:c>
      <x:c r="B651" s="172" t="str">
        <x:v>Prosci ADKAR Model</x:v>
      </x:c>
      <x:c r="C651" s="172" t="str">
        <x:v>Response</x:v>
      </x:c>
      <x:c r="D651" s="172" t="str">
        <x:v>Test the deputy route; training attendance is not treated as evidence of ability.</x:v>
      </x:c>
    </x:row>
    <x:row r="652" ht="60" customHeight="1">
      <x:c r="A652" s="172" t="str">
        <x:v>M23</x:v>
      </x:c>
      <x:c r="B652" s="172" t="str">
        <x:v>COM-B Model and Behaviour Change Wheel</x:v>
      </x:c>
      <x:c r="C652" s="172" t="str">
        <x:v>Behaviour specification</x:v>
      </x:c>
      <x:c r="D652" s="172" t="str">
        <x:v>An adviser records and escalates an urgent request before ending the interaction.</x:v>
      </x:c>
    </x:row>
    <x:row r="653" ht="60" customHeight="1">
      <x:c r="A653" s="172" t="str">
        <x:v>M23</x:v>
      </x:c>
      <x:c r="B653" s="172" t="str">
        <x:v>COM-B Model and Behaviour Change Wheel</x:v>
      </x:c>
      <x:c r="C653" s="172" t="str">
        <x:v>Capability</x:v>
      </x:c>
      <x:c r="D653" s="172" t="str">
        <x:v>Recognise urgency, use the record and select the authorised route.</x:v>
      </x:c>
    </x:row>
    <x:row r="654" ht="60" customHeight="1">
      <x:c r="A654" s="172" t="str">
        <x:v>M23</x:v>
      </x:c>
      <x:c r="B654" s="172" t="str">
        <x:v>COM-B Model and Behaviour Change Wheel</x:v>
      </x:c>
      <x:c r="C654" s="172" t="str">
        <x:v>Opportunity</x:v>
      </x:c>
      <x:c r="D654" s="172" t="str">
        <x:v>System access, available deputy and permission to pause routine work.</x:v>
      </x:c>
    </x:row>
    <x:row r="655" ht="60" customHeight="1">
      <x:c r="A655" s="172" t="str">
        <x:v>M23</x:v>
      </x:c>
      <x:c r="B655" s="172" t="str">
        <x:v>COM-B Model and Behaviour Change Wheel</x:v>
      </x:c>
      <x:c r="C655" s="172" t="str">
        <x:v>Motivation</x:v>
      </x:c>
      <x:c r="D655" s="172" t="str">
        <x:v>Advisers value resolution but habitually call a familiar manager.</x:v>
      </x:c>
    </x:row>
    <x:row r="656" ht="60" customHeight="1">
      <x:c r="A656" s="172" t="str">
        <x:v>M23</x:v>
      </x:c>
      <x:c r="B656" s="172" t="str">
        <x:v>COM-B Model and Behaviour Change Wheel</x:v>
      </x:c>
      <x:c r="C656" s="172" t="str">
        <x:v>Intervention choice</x:v>
      </x:c>
      <x:c r="D656" s="172" t="str">
        <x:v>Add the deputy route and rehearse the handoff rather than send another motivational email.</x:v>
      </x:c>
    </x:row>
    <x:row r="657" ht="60" customHeight="1">
      <x:c r="A657" s="172" t="str">
        <x:v>M23</x:v>
      </x:c>
      <x:c r="B657" s="172" t="str">
        <x:v>COM-B Model and Behaviour Change Wheel</x:v>
      </x:c>
      <x:c r="C657" s="172" t="str">
        <x:v>Test</x:v>
      </x:c>
      <x:c r="D657" s="172" t="str">
        <x:v>Observe representative urgent cases and record correct handoff, delay and unintended effects.</x:v>
      </x:c>
    </x:row>
    <x:row r="658" ht="60" customHeight="1">
      <x:c r="A658" s="172" t="str">
        <x:v>M24</x:v>
      </x:c>
      <x:c r="B658" s="172" t="str">
        <x:v>Immunity to Change</x:v>
      </x:c>
      <x:c r="C658" s="172" t="str">
        <x:v>Chosen goal</x:v>
      </x:c>
      <x:c r="D658" s="172" t="str">
        <x:v>A manager wants to delegate routine service decisions.</x:v>
      </x:c>
    </x:row>
    <x:row r="659" ht="60" customHeight="1">
      <x:c r="A659" s="172" t="str">
        <x:v>M24</x:v>
      </x:c>
      <x:c r="B659" s="172" t="str">
        <x:v>Immunity to Change</x:v>
      </x:c>
      <x:c r="C659" s="172" t="str">
        <x:v>Competing behaviour</x:v>
      </x:c>
      <x:c r="D659" s="172" t="str">
        <x:v>The manager continues checking every routine response.</x:v>
      </x:c>
    </x:row>
    <x:row r="660" ht="60" customHeight="1">
      <x:c r="A660" s="172" t="str">
        <x:v>M24</x:v>
      </x:c>
      <x:c r="B660" s="172" t="str">
        <x:v>Immunity to Change</x:v>
      </x:c>
      <x:c r="C660" s="172" t="str">
        <x:v>Competing commitment</x:v>
      </x:c>
      <x:c r="D660" s="172" t="str">
        <x:v>The manager worries about being blamed for a mistake.</x:v>
      </x:c>
    </x:row>
    <x:row r="661" ht="60" customHeight="1">
      <x:c r="A661" s="172" t="str">
        <x:v>M24</x:v>
      </x:c>
      <x:c r="B661" s="172" t="str">
        <x:v>Immunity to Change</x:v>
      </x:c>
      <x:c r="C661" s="172" t="str">
        <x:v>Big assumption</x:v>
      </x:c>
      <x:c r="D661" s="172" t="str">
        <x:v>Any delegated decision will damage service quality and personal credibility.</x:v>
      </x:c>
    </x:row>
    <x:row r="662" ht="60" customHeight="1">
      <x:c r="A662" s="172" t="str">
        <x:v>M24</x:v>
      </x:c>
      <x:c r="B662" s="172" t="str">
        <x:v>Immunity to Change</x:v>
      </x:c>
      <x:c r="C662" s="172" t="str">
        <x:v>Safe test</x:v>
      </x:c>
      <x:c r="D662" s="172" t="str">
        <x:v>Delegate one defined category with a review sample and clear exception route.</x:v>
      </x:c>
    </x:row>
    <x:row r="663" ht="60" customHeight="1">
      <x:c r="A663" s="172" t="str">
        <x:v>M24</x:v>
      </x:c>
      <x:c r="B663" s="172" t="str">
        <x:v>Immunity to Change</x:v>
      </x:c>
      <x:c r="C663" s="172" t="str">
        <x:v>Private learning</x:v>
      </x:c>
      <x:c r="D663" s="172" t="str">
        <x:v>Keep the reflection private; share only the agreed delegation experiment and support needed.</x:v>
      </x:c>
    </x:row>
    <x:row r="664" ht="60" customHeight="1">
      <x:c r="A664" s="172" t="str">
        <x:v>M25</x:v>
      </x:c>
      <x:c r="B664" s="172" t="str">
        <x:v>Armenakis-Harris-Mossholder Readiness and Change Beliefs</x:v>
      </x:c>
      <x:c r="C664" s="172" t="str">
        <x:v>Discrepancy</x:v>
      </x:c>
      <x:c r="D664" s="172" t="str">
        <x:v>Recorded service timeliness is 62.0%, below the organisation's agreed standard.</x:v>
      </x:c>
    </x:row>
    <x:row r="665" ht="60" customHeight="1">
      <x:c r="A665" s="172" t="str">
        <x:v>M25</x:v>
      </x:c>
      <x:c r="B665" s="172" t="str">
        <x:v>Armenakis-Harris-Mossholder Readiness and Change Beliefs</x:v>
      </x:c>
      <x:c r="C665" s="172" t="str">
        <x:v>Appropriateness</x:v>
      </x:c>
      <x:c r="D665" s="172" t="str">
        <x:v>Case traces link delay to ownership and authority, supporting a bounded workflow test.</x:v>
      </x:c>
    </x:row>
    <x:row r="666" ht="60" customHeight="1">
      <x:c r="A666" s="172" t="str">
        <x:v>M25</x:v>
      </x:c>
      <x:c r="B666" s="172" t="str">
        <x:v>Armenakis-Harris-Mossholder Readiness and Change Beliefs</x:v>
      </x:c>
      <x:c r="C666" s="172" t="str">
        <x:v>Efficacy</x:v>
      </x:c>
      <x:c r="D666" s="172" t="str">
        <x:v>A supported pilot will test the work before scaling; capability is not assumed.</x:v>
      </x:c>
    </x:row>
    <x:row r="667" ht="60" customHeight="1">
      <x:c r="A667" s="172" t="str">
        <x:v>M25</x:v>
      </x:c>
      <x:c r="B667" s="172" t="str">
        <x:v>Armenakis-Harris-Mossholder Readiness and Change Beliefs</x:v>
      </x:c>
      <x:c r="C667" s="172" t="str">
        <x:v>Principal support</x:v>
      </x:c>
      <x:c r="D667" s="172" t="str">
        <x:v>The sponsor authorises cover and appoints a deputy.</x:v>
      </x:c>
    </x:row>
    <x:row r="668" ht="60" customHeight="1">
      <x:c r="A668" s="172" t="str">
        <x:v>M25</x:v>
      </x:c>
      <x:c r="B668" s="172" t="str">
        <x:v>Armenakis-Harris-Mossholder Readiness and Change Beliefs</x:v>
      </x:c>
      <x:c r="C668" s="172" t="str">
        <x:v>Personal valence</x:v>
      </x:c>
      <x:c r="D668" s="172" t="str">
        <x:v>Users gain visibility; advisers need protection from extra workload.</x:v>
      </x:c>
    </x:row>
    <x:row r="669" ht="60" customHeight="1">
      <x:c r="A669" s="172" t="str">
        <x:v>M25</x:v>
      </x:c>
      <x:c r="B669" s="172" t="str">
        <x:v>Armenakis-Harris-Mossholder Readiness and Change Beliefs</x:v>
      </x:c>
      <x:c r="C669" s="172" t="str">
        <x:v>Evidence and response</x:v>
      </x:c>
      <x:c r="D669" s="172" t="str">
        <x:v>Demonstrate assisted access and report the pilot honestly rather than promise universal benefits.</x:v>
      </x:c>
    </x:row>
    <x:row r="670" ht="60" customHeight="1">
      <x:c r="A670" s="172" t="str">
        <x:v>M26</x:v>
      </x:c>
      <x:c r="B670" s="172" t="str">
        <x:v>Weiner's Theory of Organizational Readiness for Change</x:v>
      </x:c>
      <x:c r="C670" s="172" t="str">
        <x:v>Collective referent</x:v>
      </x:c>
      <x:c r="D670" s="172" t="str">
        <x:v>The first-site HR service team implementing the agreed intake and exception process.</x:v>
      </x:c>
    </x:row>
    <x:row r="671" ht="60" customHeight="1">
      <x:c r="A671" s="172" t="str">
        <x:v>M26</x:v>
      </x:c>
      <x:c r="B671" s="172" t="str">
        <x:v>Weiner's Theory of Organizational Readiness for Change</x:v>
      </x:c>
      <x:c r="C671" s="172" t="str">
        <x:v>Change commitment</x:v>
      </x:c>
      <x:c r="D671" s="172" t="str">
        <x:v>Team members agree the service aim and accept specific responsibilities.</x:v>
      </x:c>
    </x:row>
    <x:row r="672" ht="60" customHeight="1">
      <x:c r="A672" s="172" t="str">
        <x:v>M26</x:v>
      </x:c>
      <x:c r="B672" s="172" t="str">
        <x:v>Weiner's Theory of Organizational Readiness for Change</x:v>
      </x:c>
      <x:c r="C672" s="172" t="str">
        <x:v>Change efficacy</x:v>
      </x:c>
      <x:c r="D672" s="172" t="str">
        <x:v>Practice covers handoffs, deputies and ordinary service demand.</x:v>
      </x:c>
    </x:row>
    <x:row r="673" ht="60" customHeight="1">
      <x:c r="A673" s="172" t="str">
        <x:v>M26</x:v>
      </x:c>
      <x:c r="B673" s="172" t="str">
        <x:v>Weiner's Theory of Organizational Readiness for Change</x:v>
      </x:c>
      <x:c r="C673" s="172" t="str">
        <x:v>Task demands and resources</x:v>
      </x:c>
      <x:c r="D673" s="172" t="str">
        <x:v>A 12-hour capacity gap and unresolved guide conflict weaken confidence.</x:v>
      </x:c>
    </x:row>
    <x:row r="674" ht="60" customHeight="1">
      <x:c r="A674" s="172" t="str">
        <x:v>M26</x:v>
      </x:c>
      <x:c r="B674" s="172" t="str">
        <x:v>Weiner's Theory of Organizational Readiness for Change</x:v>
      </x:c>
      <x:c r="C674" s="172" t="str">
        <x:v>Sharedness and disagreement</x:v>
      </x:c>
      <x:c r="D674" s="172" t="str">
        <x:v>Shift advisers see support gaps that office-based colleagues do not.</x:v>
      </x:c>
    </x:row>
    <x:row r="675" ht="60" customHeight="1">
      <x:c r="A675" s="172" t="str">
        <x:v>M26</x:v>
      </x:c>
      <x:c r="B675" s="172" t="str">
        <x:v>Weiner's Theory of Organizational Readiness for Change</x:v>
      </x:c>
      <x:c r="C675" s="172" t="str">
        <x:v>Readiness action</x:v>
      </x:c>
      <x:c r="D675" s="172" t="str">
        <x:v>Provide cover, resolve the guide and repeat a team scenario before release.</x:v>
      </x:c>
    </x:row>
    <x:row r="676" ht="60" customHeight="1">
      <x:c r="A676" s="172" t="str">
        <x:v>M27</x:v>
      </x:c>
      <x:c r="B676" s="172" t="str">
        <x:v>Piderit's Multidimensional View of Resistance and Ambivalence</x:v>
      </x:c>
      <x:c r="C676" s="172" t="str">
        <x:v>Cognitive account</x:v>
      </x:c>
      <x:c r="D676" s="172" t="str">
        <x:v>The colleague thinks tracking will help but doubts the escalation design.</x:v>
      </x:c>
    </x:row>
    <x:row r="677" ht="60" customHeight="1">
      <x:c r="A677" s="172" t="str">
        <x:v>M27</x:v>
      </x:c>
      <x:c r="B677" s="172" t="str">
        <x:v>Piderit's Multidimensional View of Resistance and Ambivalence</x:v>
      </x:c>
      <x:c r="C677" s="172" t="str">
        <x:v>Affective account</x:v>
      </x:c>
      <x:c r="D677" s="172" t="str">
        <x:v>They feel uncertain about losing trusted personal support.</x:v>
      </x:c>
    </x:row>
    <x:row r="678" ht="60" customHeight="1">
      <x:c r="A678" s="172" t="str">
        <x:v>M27</x:v>
      </x:c>
      <x:c r="B678" s="172" t="str">
        <x:v>Piderit's Multidimensional View of Resistance and Ambivalence</x:v>
      </x:c>
      <x:c r="C678" s="172" t="str">
        <x:v>Behavioural intention</x:v>
      </x:c>
      <x:c r="D678" s="172" t="str">
        <x:v>They will try the new route but retain the old contact as a fallback.</x:v>
      </x:c>
    </x:row>
    <x:row r="679" ht="60" customHeight="1">
      <x:c r="A679" s="172" t="str">
        <x:v>M27</x:v>
      </x:c>
      <x:c r="B679" s="172" t="str">
        <x:v>Piderit's Multidimensional View of Resistance and Ambivalence</x:v>
      </x:c>
      <x:c r="C679" s="172" t="str">
        <x:v>Context and legitimate concern</x:v>
      </x:c>
      <x:c r="D679" s="172" t="str">
        <x:v>Assisted access and deputy coverage are not yet clear.</x:v>
      </x:c>
    </x:row>
    <x:row r="680" ht="60" customHeight="1">
      <x:c r="A680" s="172" t="str">
        <x:v>M27</x:v>
      </x:c>
      <x:c r="B680" s="172" t="str">
        <x:v>Piderit's Multidimensional View of Resistance and Ambivalence</x:v>
      </x:c>
      <x:c r="C680" s="172" t="str">
        <x:v>Dialogue response</x:v>
      </x:c>
      <x:c r="D680" s="172" t="str">
        <x:v>Show the supported route and involve the colleague in a usability test.</x:v>
      </x:c>
    </x:row>
    <x:row r="681" ht="60" customHeight="1">
      <x:c r="A681" s="172" t="str">
        <x:v>M27</x:v>
      </x:c>
      <x:c r="B681" s="172" t="str">
        <x:v>Piderit's Multidimensional View of Resistance and Ambivalence</x:v>
      </x:c>
      <x:c r="C681" s="172" t="str">
        <x:v>Follow-up evidence</x:v>
      </x:c>
      <x:c r="D681" s="172" t="str">
        <x:v>Record whether access works and what concerns remain; do not require enthusiasm.</x:v>
      </x:c>
    </x:row>
    <x:row r="682" ht="60" customHeight="1">
      <x:c r="A682" s="172" t="str">
        <x:v>M28</x:v>
      </x:c>
      <x:c r="B682" s="172" t="str">
        <x:v>Schein's Three Levels of Organizational Culture</x:v>
      </x:c>
      <x:c r="C682" s="172" t="str">
        <x:v>Artefacts</x:v>
      </x:c>
      <x:c r="D682" s="172" t="str">
        <x:v>Managers ask for personal exceptions despite the published shared-service process.</x:v>
      </x:c>
    </x:row>
    <x:row r="683" ht="60" customHeight="1">
      <x:c r="A683" s="172" t="str">
        <x:v>M28</x:v>
      </x:c>
      <x:c r="B683" s="172" t="str">
        <x:v>Schein's Three Levels of Organizational Culture</x:v>
      </x:c>
      <x:c r="C683" s="172" t="str">
        <x:v>Espoused values</x:v>
      </x:c>
      <x:c r="D683" s="172" t="str">
        <x:v>Fair access, ownership and reliable resolution.</x:v>
      </x:c>
    </x:row>
    <x:row r="684" ht="60" customHeight="1">
      <x:c r="A684" s="172" t="str">
        <x:v>M28</x:v>
      </x:c>
      <x:c r="B684" s="172" t="str">
        <x:v>Schein's Three Levels of Organizational Culture</x:v>
      </x:c>
      <x:c r="C684" s="172" t="str">
        <x:v>Possible assumptions</x:v>
      </x:c>
      <x:c r="D684" s="172" t="str">
        <x:v>Personal influence may be assumed to be the only reliable way to get an answer.</x:v>
      </x:c>
    </x:row>
    <x:row r="685" ht="60" customHeight="1">
      <x:c r="A685" s="172" t="str">
        <x:v>M28</x:v>
      </x:c>
      <x:c r="B685" s="172" t="str">
        <x:v>Schein's Three Levels of Organizational Culture</x:v>
      </x:c>
      <x:c r="C685" s="172" t="str">
        <x:v>Evidence and alternatives</x:v>
      </x:c>
      <x:c r="D685" s="172" t="str">
        <x:v>Some teams use the shared route successfully when deputies and feedback are reliable.</x:v>
      </x:c>
    </x:row>
    <x:row r="686" ht="60" customHeight="1">
      <x:c r="A686" s="172" t="str">
        <x:v>M28</x:v>
      </x:c>
      <x:c r="B686" s="172" t="str">
        <x:v>Schein's Three Levels of Organizational Culture</x:v>
      </x:c>
      <x:c r="C686" s="172" t="str">
        <x:v>Learning conversation</x:v>
      </x:c>
      <x:c r="D686" s="172" t="str">
        <x:v>Discuss anonymised cases and invite alternative explanations.</x:v>
      </x:c>
    </x:row>
    <x:row r="687" ht="60" customHeight="1">
      <x:c r="A687" s="172" t="str">
        <x:v>M28</x:v>
      </x:c>
      <x:c r="B687" s="172" t="str">
        <x:v>Schein's Three Levels of Organizational Culture</x:v>
      </x:c>
      <x:c r="C687" s="172" t="str">
        <x:v>Change implication</x:v>
      </x:c>
      <x:c r="D687" s="172" t="str">
        <x:v>Leaders use the agreed route and resolve failures publicly without blaming users.</x:v>
      </x:c>
    </x:row>
    <x:row r="688" ht="60" customHeight="1">
      <x:c r="A688" s="172" t="str">
        <x:v>M29</x:v>
      </x:c>
      <x:c r="B688" s="172" t="str">
        <x:v>Competing Values Framework and Organizational Culture Assessment Instrument</x:v>
      </x:c>
      <x:c r="C688" s="172" t="str">
        <x:v>Focus and flexibility</x:v>
      </x:c>
      <x:c r="D688" s="172" t="str">
        <x:v>The service needs reliable controls and room to solve unusual requests.</x:v>
      </x:c>
    </x:row>
    <x:row r="689" ht="60" customHeight="1">
      <x:c r="A689" s="172" t="str">
        <x:v>M29</x:v>
      </x:c>
      <x:c r="B689" s="172" t="str">
        <x:v>Competing Values Framework and Organizational Culture Assessment Instrument</x:v>
      </x:c>
      <x:c r="C689" s="172" t="str">
        <x:v>Current evidence</x:v>
      </x:c>
      <x:c r="D689" s="172" t="str">
        <x:v>Detailed approvals dominate, while local informal workarounds supply flexibility.</x:v>
      </x:c>
    </x:row>
    <x:row r="690" ht="60" customHeight="1">
      <x:c r="A690" s="172" t="str">
        <x:v>M29</x:v>
      </x:c>
      <x:c r="B690" s="172" t="str">
        <x:v>Competing Values Framework and Organizational Culture Assessment Instrument</x:v>
      </x:c>
      <x:c r="C690" s="172" t="str">
        <x:v>Desired balance</x:v>
      </x:c>
      <x:c r="D690" s="172" t="str">
        <x:v>Retain essential controls while clarifying adviser discretion.</x:v>
      </x:c>
    </x:row>
    <x:row r="691" ht="60" customHeight="1">
      <x:c r="A691" s="172" t="str">
        <x:v>M29</x:v>
      </x:c>
      <x:c r="B691" s="172" t="str">
        <x:v>Competing Values Framework and Organizational Culture Assessment Instrument</x:v>
      </x:c>
      <x:c r="C691" s="172" t="str">
        <x:v>Trade-offs</x:v>
      </x:c>
      <x:c r="D691" s="172" t="str">
        <x:v>Maximum standardisation could remove practical assisted support.</x:v>
      </x:c>
    </x:row>
    <x:row r="692" ht="60" customHeight="1">
      <x:c r="A692" s="172" t="str">
        <x:v>M29</x:v>
      </x:c>
      <x:c r="B692" s="172" t="str">
        <x:v>Competing Values Framework and Organizational Culture Assessment Instrument</x:v>
      </x:c>
      <x:c r="C692" s="172" t="str">
        <x:v>Method boundary</x:v>
      </x:c>
      <x:c r="D692" s="172" t="str">
        <x:v>This is an original discussion canvas, not an OCAI questionnaire or validated culture score.</x:v>
      </x:c>
    </x:row>
    <x:row r="693" ht="60" customHeight="1">
      <x:c r="A693" s="172" t="str">
        <x:v>M29</x:v>
      </x:c>
      <x:c r="B693" s="172" t="str">
        <x:v>Competing Values Framework and Organizational Culture Assessment Instrument</x:v>
      </x:c>
      <x:c r="C693" s="172" t="str">
        <x:v>Experiment</x:v>
      </x:c>
      <x:c r="D693" s="172" t="str">
        <x:v>Pilot defined discretion with quality sampling and a clear exception route.</x:v>
      </x:c>
    </x:row>
    <x:row r="694" ht="60" customHeight="1">
      <x:c r="A694" s="172" t="str">
        <x:v>M30</x:v>
      </x:c>
      <x:c r="B694" s="172" t="str">
        <x:v>Johnson and Scholes' Cultural Web</x:v>
      </x:c>
      <x:c r="C694" s="172" t="str">
        <x:v>Stories and symbols</x:v>
      </x:c>
      <x:c r="D694" s="172" t="str">
        <x:v>People praise advisers who bypass the system to solve a manager's urgent request.</x:v>
      </x:c>
    </x:row>
    <x:row r="695" ht="60" customHeight="1">
      <x:c r="A695" s="172" t="str">
        <x:v>M30</x:v>
      </x:c>
      <x:c r="B695" s="172" t="str">
        <x:v>Johnson and Scholes' Cultural Web</x:v>
      </x:c>
      <x:c r="C695" s="172" t="str">
        <x:v>Rituals and routines</x:v>
      </x:c>
      <x:c r="D695" s="172" t="str">
        <x:v>Personal escalation calls replace visible queue review.</x:v>
      </x:c>
    </x:row>
    <x:row r="696" ht="60" customHeight="1">
      <x:c r="A696" s="172" t="str">
        <x:v>M30</x:v>
      </x:c>
      <x:c r="B696" s="172" t="str">
        <x:v>Johnson and Scholes' Cultural Web</x:v>
      </x:c>
      <x:c r="C696" s="172" t="str">
        <x:v>Power and structure</x:v>
      </x:c>
      <x:c r="D696" s="172" t="str">
        <x:v>A few specialists hold informal authority without deputy coverage.</x:v>
      </x:c>
    </x:row>
    <x:row r="697" ht="60" customHeight="1">
      <x:c r="A697" s="172" t="str">
        <x:v>M30</x:v>
      </x:c>
      <x:c r="B697" s="172" t="str">
        <x:v>Johnson and Scholes' Cultural Web</x:v>
      </x:c>
      <x:c r="C697" s="172" t="str">
        <x:v>Control systems</x:v>
      </x:c>
      <x:c r="D697" s="172" t="str">
        <x:v>Closure volume is visible; repeated contacts and accessibility are not.</x:v>
      </x:c>
    </x:row>
    <x:row r="698" ht="60" customHeight="1">
      <x:c r="A698" s="172" t="str">
        <x:v>M30</x:v>
      </x:c>
      <x:c r="B698" s="172" t="str">
        <x:v>Johnson and Scholes' Cultural Web</x:v>
      </x:c>
      <x:c r="C698" s="172" t="str">
        <x:v>Paradigm</x:v>
      </x:c>
      <x:c r="D698" s="172" t="str">
        <x:v>Reliable service is believed to depend on personal influence.</x:v>
      </x:c>
    </x:row>
    <x:row r="699" ht="60" customHeight="1">
      <x:c r="A699" s="172" t="str">
        <x:v>M30</x:v>
      </x:c>
      <x:c r="B699" s="172" t="str">
        <x:v>Johnson and Scholes' Cultural Web</x:v>
      </x:c>
      <x:c r="C699" s="172" t="str">
        <x:v>Coherent intervention</x:v>
      </x:c>
      <x:c r="D699" s="172" t="str">
        <x:v>Visible ownership, deputy authority and recognition for verified resolution.</x:v>
      </x:c>
    </x:row>
    <x:row r="700" ht="60" customHeight="1">
      <x:c r="A700" s="172" t="str">
        <x:v>M31</x:v>
      </x:c>
      <x:c r="B700" s="172" t="str">
        <x:v>Senge's Five Disciplines of the Learning Organization</x:v>
      </x:c>
      <x:c r="C700" s="172" t="str">
        <x:v>Personal mastery</x:v>
      </x:c>
      <x:c r="D700" s="172" t="str">
        <x:v>Advisers practise unfamiliar exceptions with feedback.</x:v>
      </x:c>
    </x:row>
    <x:row r="701" ht="60" customHeight="1">
      <x:c r="A701" s="172" t="str">
        <x:v>M31</x:v>
      </x:c>
      <x:c r="B701" s="172" t="str">
        <x:v>Senge's Five Disciplines of the Learning Organization</x:v>
      </x:c>
      <x:c r="C701" s="172" t="str">
        <x:v>Mental models</x:v>
      </x:c>
      <x:c r="D701" s="172" t="str">
        <x:v>The team questions whether every delay is caused by low motivation.</x:v>
      </x:c>
    </x:row>
    <x:row r="702" ht="60" customHeight="1">
      <x:c r="A702" s="172" t="str">
        <x:v>M31</x:v>
      </x:c>
      <x:c r="B702" s="172" t="str">
        <x:v>Senge's Five Disciplines of the Learning Organization</x:v>
      </x:c>
      <x:c r="C702" s="172" t="str">
        <x:v>Shared vision</x:v>
      </x:c>
      <x:c r="D702" s="172" t="str">
        <x:v>Employees receive reliable answers through an accessible service.</x:v>
      </x:c>
    </x:row>
    <x:row r="703" ht="60" customHeight="1">
      <x:c r="A703" s="172" t="str">
        <x:v>M31</x:v>
      </x:c>
      <x:c r="B703" s="172" t="str">
        <x:v>Senge's Five Disciplines of the Learning Organization</x:v>
      </x:c>
      <x:c r="C703" s="172" t="str">
        <x:v>Team learning</x:v>
      </x:c>
      <x:c r="D703" s="172" t="str">
        <x:v>A weekly case review compares predictions with actual outcomes.</x:v>
      </x:c>
    </x:row>
    <x:row r="704" ht="60" customHeight="1">
      <x:c r="A704" s="172" t="str">
        <x:v>M31</x:v>
      </x:c>
      <x:c r="B704" s="172" t="str">
        <x:v>Senge's Five Disciplines of the Learning Organization</x:v>
      </x:c>
      <x:c r="C704" s="172" t="str">
        <x:v>Systems thinking</x:v>
      </x:c>
      <x:c r="D704" s="172" t="str">
        <x:v>Premature closure creates repeat contacts, which increase workload and delay.</x:v>
      </x:c>
    </x:row>
    <x:row r="705" ht="60" customHeight="1">
      <x:c r="A705" s="172" t="str">
        <x:v>M31</x:v>
      </x:c>
      <x:c r="B705" s="172" t="str">
        <x:v>Senge's Five Disciplines of the Learning Organization</x:v>
      </x:c>
      <x:c r="C705" s="172" t="str">
        <x:v>Learning routine</x:v>
      </x:c>
      <x:c r="D705" s="172" t="str">
        <x:v>The service owner maintains a learning log and changes the process when evidence warrants it.</x:v>
      </x:c>
    </x:row>
    <x:row r="706" ht="60" customHeight="1">
      <x:c r="A706" s="172" t="str">
        <x:v>M32</x:v>
      </x:c>
      <x:c r="B706" s="172" t="str">
        <x:v>Argyris and Schön's Single- and Double-Loop Learning</x:v>
      </x:c>
      <x:c r="C706" s="172" t="str">
        <x:v>Observed mismatch</x:v>
      </x:c>
      <x:c r="D706" s="172" t="str">
        <x:v>Requests close quickly but employees return with unresolved needs.</x:v>
      </x:c>
    </x:row>
    <x:row r="707" ht="60" customHeight="1">
      <x:c r="A707" s="172" t="str">
        <x:v>M32</x:v>
      </x:c>
      <x:c r="B707" s="172" t="str">
        <x:v>Argyris and Schön's Single- and Double-Loop Learning</x:v>
      </x:c>
      <x:c r="C707" s="172" t="str">
        <x:v>Single-loop correction</x:v>
      </x:c>
      <x:c r="D707" s="172" t="str">
        <x:v>Improve the completion checklist and coach its use.</x:v>
      </x:c>
    </x:row>
    <x:row r="708" ht="60" customHeight="1">
      <x:c r="A708" s="172" t="str">
        <x:v>M32</x:v>
      </x:c>
      <x:c r="B708" s="172" t="str">
        <x:v>Argyris and Schön's Single- and Double-Loop Learning</x:v>
      </x:c>
      <x:c r="C708" s="172" t="str">
        <x:v>Governing assumption</x:v>
      </x:c>
      <x:c r="D708" s="172" t="str">
        <x:v>The performance system treats closure speed as the main sign of success.</x:v>
      </x:c>
    </x:row>
    <x:row r="709" ht="60" customHeight="1">
      <x:c r="A709" s="172" t="str">
        <x:v>M32</x:v>
      </x:c>
      <x:c r="B709" s="172" t="str">
        <x:v>Argyris and Schön's Single- and Double-Loop Learning</x:v>
      </x:c>
      <x:c r="C709" s="172" t="str">
        <x:v>Double-loop inquiry</x:v>
      </x:c>
      <x:c r="D709" s="172" t="str">
        <x:v>Compare speed, quality and repeat-contact patterns across cases.</x:v>
      </x:c>
    </x:row>
    <x:row r="710" ht="60" customHeight="1">
      <x:c r="A710" s="172" t="str">
        <x:v>M32</x:v>
      </x:c>
      <x:c r="B710" s="172" t="str">
        <x:v>Argyris and Schön's Single- and Double-Loop Learning</x:v>
      </x:c>
      <x:c r="C710" s="172" t="str">
        <x:v>Revised action</x:v>
      </x:c>
      <x:c r="D710" s="172" t="str">
        <x:v>Use verified resolution and access alongside timeliness.</x:v>
      </x:c>
    </x:row>
    <x:row r="711" ht="60" customHeight="1">
      <x:c r="A711" s="172" t="str">
        <x:v>M32</x:v>
      </x:c>
      <x:c r="B711" s="172" t="str">
        <x:v>Argyris and Schön's Single- and Double-Loop Learning</x:v>
      </x:c>
      <x:c r="C711" s="172" t="str">
        <x:v>Reflection</x:v>
      </x:c>
      <x:c r="D711" s="172" t="str">
        <x:v>Better scripts alone were insufficient while the measure rewarded early closure.</x:v>
      </x:c>
    </x:row>
    <x:row r="712" ht="60" customHeight="1">
      <x:c r="A712" s="172" t="str">
        <x:v>M33</x:v>
      </x:c>
      <x:c r="B712" s="172" t="str">
        <x:v>Appreciative Inquiry</x:v>
      </x:c>
      <x:c r="C712" s="172" t="str">
        <x:v>Affirmative topic</x:v>
      </x:c>
      <x:c r="D712" s="172" t="str">
        <x:v>Reliable, respectful resolution of HR requests.</x:v>
      </x:c>
    </x:row>
    <x:row r="713" ht="60" customHeight="1">
      <x:c r="A713" s="172" t="str">
        <x:v>M33</x:v>
      </x:c>
      <x:c r="B713" s="172" t="str">
        <x:v>Appreciative Inquiry</x:v>
      </x:c>
      <x:c r="C713" s="172" t="str">
        <x:v>Discover</x:v>
      </x:c>
      <x:c r="D713" s="172" t="str">
        <x:v>An adviser, deputy and user resolve an unusual request with a clear handoff.</x:v>
      </x:c>
    </x:row>
    <x:row r="714" ht="60" customHeight="1">
      <x:c r="A714" s="172" t="str">
        <x:v>M33</x:v>
      </x:c>
      <x:c r="B714" s="172" t="str">
        <x:v>Appreciative Inquiry</x:v>
      </x:c>
      <x:c r="C714" s="172" t="str">
        <x:v>Dream</x:v>
      </x:c>
      <x:c r="D714" s="172" t="str">
        <x:v>Every site can provide that clarity without relying on one personal contact.</x:v>
      </x:c>
    </x:row>
    <x:row r="715" ht="60" customHeight="1">
      <x:c r="A715" s="172" t="str">
        <x:v>M33</x:v>
      </x:c>
      <x:c r="B715" s="172" t="str">
        <x:v>Appreciative Inquiry</x:v>
      </x:c>
      <x:c r="C715" s="172" t="str">
        <x:v>Design</x:v>
      </x:c>
      <x:c r="D715" s="172" t="str">
        <x:v>Shared decision limits, current guidance and protected learning time.</x:v>
      </x:c>
    </x:row>
    <x:row r="716" ht="60" customHeight="1">
      <x:c r="A716" s="172" t="str">
        <x:v>M33</x:v>
      </x:c>
      <x:c r="B716" s="172" t="str">
        <x:v>Appreciative Inquiry</x:v>
      </x:c>
      <x:c r="C716" s="172" t="str">
        <x:v>Destiny or delivery</x:v>
      </x:c>
      <x:c r="D716" s="172" t="str">
        <x:v>The team pilots a supported exception route and reviews results.</x:v>
      </x:c>
    </x:row>
    <x:row r="717" ht="60" customHeight="1">
      <x:c r="A717" s="172" t="str">
        <x:v>M33</x:v>
      </x:c>
      <x:c r="B717" s="172" t="str">
        <x:v>Appreciative Inquiry</x:v>
      </x:c>
      <x:c r="C717" s="172" t="str">
        <x:v>Critical boundary</x:v>
      </x:c>
      <x:c r="D717" s="172" t="str">
        <x:v>Do not ignore unresolved access barriers or pressure colleagues to provide only positive stories.</x:v>
      </x:c>
    </x:row>
    <x:row r="718" ht="60" customHeight="1">
      <x:c r="A718" s="172" t="str">
        <x:v>M34</x:v>
      </x:c>
      <x:c r="B718" s="172" t="str">
        <x:v>Dialogic Organization Development</x:v>
      </x:c>
      <x:c r="C718" s="172" t="str">
        <x:v>Generative question</x:v>
      </x:c>
      <x:c r="D718" s="172" t="str">
        <x:v>How could employees experience one reliable service without losing human support?</x:v>
      </x:c>
    </x:row>
    <x:row r="719" ht="60" customHeight="1">
      <x:c r="A719" s="172" t="str">
        <x:v>M34</x:v>
      </x:c>
      <x:c r="B719" s="172" t="str">
        <x:v>Dialogic Organization Development</x:v>
      </x:c>
      <x:c r="C719" s="172" t="str">
        <x:v>Participants and power</x:v>
      </x:c>
      <x:c r="D719" s="172" t="str">
        <x:v>Include shift staff, advisers, managers and the policy owner; clarify decision limits.</x:v>
      </x:c>
    </x:row>
    <x:row r="720" ht="60" customHeight="1">
      <x:c r="A720" s="172" t="str">
        <x:v>M34</x:v>
      </x:c>
      <x:c r="B720" s="172" t="str">
        <x:v>Dialogic Organization Development</x:v>
      </x:c>
      <x:c r="C720" s="172" t="str">
        <x:v>Current narratives</x:v>
      </x:c>
      <x:c r="D720" s="172" t="str">
        <x:v>Digital service is assumed to mean no personal help.</x:v>
      </x:c>
    </x:row>
    <x:row r="721" ht="60" customHeight="1">
      <x:c r="A721" s="172" t="str">
        <x:v>M34</x:v>
      </x:c>
      <x:c r="B721" s="172" t="str">
        <x:v>Dialogic Organization Development</x:v>
      </x:c>
      <x:c r="C721" s="172" t="str">
        <x:v>New possibilities</x:v>
      </x:c>
      <x:c r="D721" s="172" t="str">
        <x:v>Tracked ownership and assisted access can reinforce one another.</x:v>
      </x:c>
    </x:row>
    <x:row r="722" ht="60" customHeight="1">
      <x:c r="A722" s="172" t="str">
        <x:v>M34</x:v>
      </x:c>
      <x:c r="B722" s="172" t="str">
        <x:v>Dialogic Organization Development</x:v>
      </x:c>
      <x:c r="C722" s="172" t="str">
        <x:v>Experiment and ownership</x:v>
      </x:c>
      <x:c r="D722" s="172" t="str">
        <x:v>Co-design and test an assisted intake route with users.</x:v>
      </x:c>
    </x:row>
    <x:row r="723" ht="60" customHeight="1">
      <x:c r="A723" s="172" t="str">
        <x:v>M34</x:v>
      </x:c>
      <x:c r="B723" s="172" t="str">
        <x:v>Dialogic Organization Development</x:v>
      </x:c>
      <x:c r="C723" s="172" t="str">
        <x:v>Learning and boundaries</x:v>
      </x:c>
      <x:c r="D723" s="172" t="str">
        <x:v>Record what changed in the design, who approves it and what outcome evidence follows.</x:v>
      </x:c>
    </x:row>
    <x:row r="724" ht="60" customHeight="1">
      <x:c r="A724" s="172" t="str">
        <x:v>M35</x:v>
      </x:c>
      <x:c r="B724" s="172" t="str">
        <x:v>Rogers' Diffusion of Innovations</x:v>
      </x:c>
      <x:c r="C724" s="172" t="str">
        <x:v>Innovation and users</x:v>
      </x:c>
      <x:c r="D724" s="172" t="str">
        <x:v>Managers and employees use the tracked HR request route.</x:v>
      </x:c>
    </x:row>
    <x:row r="725" ht="60" customHeight="1">
      <x:c r="A725" s="172" t="str">
        <x:v>M35</x:v>
      </x:c>
      <x:c r="B725" s="172" t="str">
        <x:v>Rogers' Diffusion of Innovations</x:v>
      </x:c>
      <x:c r="C725" s="172" t="str">
        <x:v>Relative advantage and compatibility</x:v>
      </x:c>
      <x:c r="D725" s="172" t="str">
        <x:v>Visible ownership helps, but shift access must fit actual work conditions.</x:v>
      </x:c>
    </x:row>
    <x:row r="726" ht="60" customHeight="1">
      <x:c r="A726" s="172" t="str">
        <x:v>M35</x:v>
      </x:c>
      <x:c r="B726" s="172" t="str">
        <x:v>Rogers' Diffusion of Innovations</x:v>
      </x:c>
      <x:c r="C726" s="172" t="str">
        <x:v>Complexity</x:v>
      </x:c>
      <x:c r="D726" s="172" t="str">
        <x:v>Unclear categories and conflicting exception guidance create avoidable effort.</x:v>
      </x:c>
    </x:row>
    <x:row r="727" ht="60" customHeight="1">
      <x:c r="A727" s="172" t="str">
        <x:v>M35</x:v>
      </x:c>
      <x:c r="B727" s="172" t="str">
        <x:v>Rogers' Diffusion of Innovations</x:v>
      </x:c>
      <x:c r="C727" s="172" t="str">
        <x:v>Trialability and observability</x:v>
      </x:c>
      <x:c r="D727" s="172" t="str">
        <x:v>Offer a supported pilot and publish honest evidence, including limitations.</x:v>
      </x:c>
    </x:row>
    <x:row r="728" ht="60" customHeight="1">
      <x:c r="A728" s="172" t="str">
        <x:v>M35</x:v>
      </x:c>
      <x:c r="B728" s="172" t="str">
        <x:v>Rogers' Diffusion of Innovations</x:v>
      </x:c>
      <x:c r="C728" s="172" t="str">
        <x:v>Social system and channels</x:v>
      </x:c>
      <x:c r="D728" s="172" t="str">
        <x:v>Trusted advisers and shift representatives share practical demonstrations.</x:v>
      </x:c>
    </x:row>
    <x:row r="729" ht="60" customHeight="1">
      <x:c r="A729" s="172" t="str">
        <x:v>M35</x:v>
      </x:c>
      <x:c r="B729" s="172" t="str">
        <x:v>Rogers' Diffusion of Innovations</x:v>
      </x:c>
      <x:c r="C729" s="172" t="str">
        <x:v>Adaptation and review</x:v>
      </x:c>
      <x:c r="D729" s="172" t="str">
        <x:v>Retain assisted intake and test local conditions rather than label slow users as laggards.</x:v>
      </x:c>
    </x:row>
    <x:row r="730" ht="60" customHeight="1">
      <x:c r="A730" s="172" t="str">
        <x:v>M36</x:v>
      </x:c>
      <x:c r="B730" s="172" t="str">
        <x:v>Technology Acceptance Model</x:v>
      </x:c>
      <x:c r="C730" s="172" t="str">
        <x:v>Technology and task</x:v>
      </x:c>
      <x:c r="D730" s="172" t="str">
        <x:v>A portal records requests and shows ownership.</x:v>
      </x:c>
    </x:row>
    <x:row r="731" ht="60" customHeight="1">
      <x:c r="A731" s="172" t="str">
        <x:v>M36</x:v>
      </x:c>
      <x:c r="B731" s="172" t="str">
        <x:v>Technology Acceptance Model</x:v>
      </x:c>
      <x:c r="C731" s="172" t="str">
        <x:v>Perceived usefulness</x:v>
      </x:c>
      <x:c r="D731" s="172" t="str">
        <x:v>Users value updates and fewer repeated explanations.</x:v>
      </x:c>
    </x:row>
    <x:row r="732" ht="60" customHeight="1">
      <x:c r="A732" s="172" t="str">
        <x:v>M36</x:v>
      </x:c>
      <x:c r="B732" s="172" t="str">
        <x:v>Technology Acceptance Model</x:v>
      </x:c>
      <x:c r="C732" s="172" t="str">
        <x:v>Perceived ease of use</x:v>
      </x:c>
      <x:c r="D732" s="172" t="str">
        <x:v>Some categories are unclear and mobile access is awkward.</x:v>
      </x:c>
    </x:row>
    <x:row r="733" ht="60" customHeight="1">
      <x:c r="A733" s="172" t="str">
        <x:v>M36</x:v>
      </x:c>
      <x:c r="B733" s="172" t="str">
        <x:v>Technology Acceptance Model</x:v>
      </x:c>
      <x:c r="C733" s="172" t="str">
        <x:v>Intention and use</x:v>
      </x:c>
      <x:c r="D733" s="172" t="str">
        <x:v>Positive feedback does not establish correct use or resolved requests.</x:v>
      </x:c>
    </x:row>
    <x:row r="734" ht="60" customHeight="1">
      <x:c r="A734" s="172" t="str">
        <x:v>M36</x:v>
      </x:c>
      <x:c r="B734" s="172" t="str">
        <x:v>Technology Acceptance Model</x:v>
      </x:c>
      <x:c r="C734" s="172" t="str">
        <x:v>External conditions</x:v>
      </x:c>
      <x:c r="D734" s="172" t="str">
        <x:v>Some colleagues need assisted intake and local language support.</x:v>
      </x:c>
    </x:row>
    <x:row r="735" ht="60" customHeight="1">
      <x:c r="A735" s="172" t="str">
        <x:v>M36</x:v>
      </x:c>
      <x:c r="B735" s="172" t="str">
        <x:v>Technology Acceptance Model</x:v>
      </x:c>
      <x:c r="C735" s="172" t="str">
        <x:v>Improvement test</x:v>
      </x:c>
      <x:c r="D735" s="172" t="str">
        <x:v>Simplify category labels and compare completion success in a usability test.</x:v>
      </x:c>
    </x:row>
    <x:row r="736" ht="60" customHeight="1">
      <x:c r="A736" s="172" t="str">
        <x:v>M37</x:v>
      </x:c>
      <x:c r="B736" s="172" t="str">
        <x:v>Unified Theory of Acceptance and Use of Technology</x:v>
      </x:c>
      <x:c r="C736" s="172" t="str">
        <x:v>Performance expectancy</x:v>
      </x:c>
      <x:c r="D736" s="172" t="str">
        <x:v>Employees expect clearer ownership and faster resolution.</x:v>
      </x:c>
    </x:row>
    <x:row r="737" ht="60" customHeight="1">
      <x:c r="A737" s="172" t="str">
        <x:v>M37</x:v>
      </x:c>
      <x:c r="B737" s="172" t="str">
        <x:v>Unified Theory of Acceptance and Use of Technology</x:v>
      </x:c>
      <x:c r="C737" s="172" t="str">
        <x:v>Effort expectancy</x:v>
      </x:c>
      <x:c r="D737" s="172" t="str">
        <x:v>Unfamiliar terminology makes the request form harder than email.</x:v>
      </x:c>
    </x:row>
    <x:row r="738" ht="60" customHeight="1">
      <x:c r="A738" s="172" t="str">
        <x:v>M37</x:v>
      </x:c>
      <x:c r="B738" s="172" t="str">
        <x:v>Unified Theory of Acceptance and Use of Technology</x:v>
      </x:c>
      <x:c r="C738" s="172" t="str">
        <x:v>Social influence</x:v>
      </x:c>
      <x:c r="D738" s="172" t="str">
        <x:v>Managers sometimes bypass the portal, contradicting the launch message.</x:v>
      </x:c>
    </x:row>
    <x:row r="739" ht="60" customHeight="1">
      <x:c r="A739" s="172" t="str">
        <x:v>M37</x:v>
      </x:c>
      <x:c r="B739" s="172" t="str">
        <x:v>Unified Theory of Acceptance and Use of Technology</x:v>
      </x:c>
      <x:c r="C739" s="172" t="str">
        <x:v>Facilitating conditions</x:v>
      </x:c>
      <x:c r="D739" s="172" t="str">
        <x:v>Access, a usable device, current guidance and assisted intake.</x:v>
      </x:c>
    </x:row>
    <x:row r="740" ht="60" customHeight="1">
      <x:c r="A740" s="172" t="str">
        <x:v>M37</x:v>
      </x:c>
      <x:c r="B740" s="172" t="str">
        <x:v>Unified Theory of Acceptance and Use of Technology</x:v>
      </x:c>
      <x:c r="C740" s="172" t="str">
        <x:v>Context and moderators</x:v>
      </x:c>
      <x:c r="D740" s="172" t="str">
        <x:v>Shift patterns and experience differ; do not apply demographic stereotypes.</x:v>
      </x:c>
    </x:row>
    <x:row r="741" ht="60" customHeight="1">
      <x:c r="A741" s="172" t="str">
        <x:v>M37</x:v>
      </x:c>
      <x:c r="B741" s="172" t="str">
        <x:v>Unified Theory of Acceptance and Use of Technology</x:v>
      </x:c>
      <x:c r="C741" s="172" t="str">
        <x:v>Evidence and action</x:v>
      </x:c>
      <x:c r="D741" s="172" t="str">
        <x:v>Test revised wording and manager modelling while measuring successful request completion.</x:v>
      </x:c>
    </x:row>
    <x:row r="742" ht="60" customHeight="1">
      <x:c r="A742" s="172" t="str">
        <x:v>M38</x:v>
      </x:c>
      <x:c r="B742" s="172" t="str">
        <x:v>Crossing the Chasm</x:v>
      </x:c>
      <x:c r="C742" s="172" t="str">
        <x:v>Initial adopters</x:v>
      </x:c>
      <x:c r="D742" s="172" t="str">
        <x:v>Enthusiastic advisers volunteered and had direct project support.</x:v>
      </x:c>
    </x:row>
    <x:row r="743" ht="60" customHeight="1">
      <x:c r="A743" s="172" t="str">
        <x:v>M38</x:v>
      </x:c>
      <x:c r="B743" s="172" t="str">
        <x:v>Crossing the Chasm</x:v>
      </x:c>
      <x:c r="C743" s="172" t="str">
        <x:v>Next segment</x:v>
      </x:c>
      <x:c r="D743" s="172" t="str">
        <x:v>A second site with ordinary staffing and more assisted requests.</x:v>
      </x:c>
    </x:row>
    <x:row r="744" ht="60" customHeight="1">
      <x:c r="A744" s="172" t="str">
        <x:v>M38</x:v>
      </x:c>
      <x:c r="B744" s="172" t="str">
        <x:v>Crossing the Chasm</x:v>
      </x:c>
      <x:c r="C744" s="172" t="str">
        <x:v>Whole solution</x:v>
      </x:c>
      <x:c r="D744" s="172" t="str">
        <x:v>Access, decision limits, deputy coverage, learning aids and reliable help.</x:v>
      </x:c>
    </x:row>
    <x:row r="745" ht="60" customHeight="1">
      <x:c r="A745" s="172" t="str">
        <x:v>M38</x:v>
      </x:c>
      <x:c r="B745" s="172" t="str">
        <x:v>Crossing the Chasm</x:v>
      </x:c>
      <x:c r="C745" s="172" t="str">
        <x:v>Reference evidence</x:v>
      </x:c>
      <x:c r="D745" s="172" t="str">
        <x:v>Results from representative requests, not only a successful demonstration.</x:v>
      </x:c>
    </x:row>
    <x:row r="746" ht="60" customHeight="1">
      <x:c r="A746" s="172" t="str">
        <x:v>M38</x:v>
      </x:c>
      <x:c r="B746" s="172" t="str">
        <x:v>Crossing the Chasm</x:v>
      </x:c>
      <x:c r="C746" s="172" t="str">
        <x:v>Focused offer</x:v>
      </x:c>
      <x:c r="D746" s="172" t="str">
        <x:v>Reliable tracking for eligible HR requests with a clear assisted route.</x:v>
      </x:c>
    </x:row>
    <x:row r="747" ht="60" customHeight="1">
      <x:c r="A747" s="172" t="str">
        <x:v>M38</x:v>
      </x:c>
      <x:c r="B747" s="172" t="str">
        <x:v>Crossing the Chasm</x:v>
      </x:c>
      <x:c r="C747" s="172" t="str">
        <x:v>Transferability caution</x:v>
      </x:c>
      <x:c r="D747" s="172" t="str">
        <x:v>Treat segments as context-specific planning hypotheses and test local needs.</x:v>
      </x:c>
    </x:row>
    <x:row r="748" ht="60" customHeight="1">
      <x:c r="A748" s="172" t="str">
        <x:v>M39</x:v>
      </x:c>
      <x:c r="B748" s="172" t="str">
        <x:v>Complex Adaptive Systems Perspective on Organizational Change</x:v>
      </x:c>
      <x:c r="C748" s="172" t="str">
        <x:v>System boundary</x:v>
      </x:c>
      <x:c r="D748" s="172" t="str">
        <x:v>Employees, advisers, managers, specialists and the technology team interact across sites.</x:v>
      </x:c>
    </x:row>
    <x:row r="749" ht="60" customHeight="1">
      <x:c r="A749" s="172" t="str">
        <x:v>M39</x:v>
      </x:c>
      <x:c r="B749" s="172" t="str">
        <x:v>Complex Adaptive Systems Perspective on Organizational Change</x:v>
      </x:c>
      <x:c r="C749" s="172" t="str">
        <x:v>Patterns and feedback</x:v>
      </x:c>
      <x:c r="D749" s="172" t="str">
        <x:v>Unclear authority creates workarounds, which hide demand and reinforce informal dependence.</x:v>
      </x:c>
    </x:row>
    <x:row r="750" ht="60" customHeight="1">
      <x:c r="A750" s="172" t="str">
        <x:v>M39</x:v>
      </x:c>
      <x:c r="B750" s="172" t="str">
        <x:v>Complex Adaptive Systems Perspective on Organizational Change</x:v>
      </x:c>
      <x:c r="C750" s="172" t="str">
        <x:v>Constraints and attractors</x:v>
      </x:c>
      <x:c r="D750" s="172" t="str">
        <x:v>Speed targets and personal escalation routes pull attention away from shared ownership.</x:v>
      </x:c>
    </x:row>
    <x:row r="751" ht="60" customHeight="1">
      <x:c r="A751" s="172" t="str">
        <x:v>M39</x:v>
      </x:c>
      <x:c r="B751" s="172" t="str">
        <x:v>Complex Adaptive Systems Perspective on Organizational Change</x:v>
      </x:c>
      <x:c r="C751" s="172" t="str">
        <x:v>Probes</x:v>
      </x:c>
      <x:c r="D751" s="172" t="str">
        <x:v>Test deputy authority and transparent queue review in one setting.</x:v>
      </x:c>
    </x:row>
    <x:row r="752" ht="60" customHeight="1">
      <x:c r="A752" s="172" t="str">
        <x:v>M39</x:v>
      </x:c>
      <x:c r="B752" s="172" t="str">
        <x:v>Complex Adaptive Systems Perspective on Organizational Change</x:v>
      </x:c>
      <x:c r="C752" s="172" t="str">
        <x:v>Sense and adapt</x:v>
      </x:c>
      <x:c r="D752" s="172" t="str">
        <x:v>Review resolution, access, workload and unanticipated workarounds.</x:v>
      </x:c>
    </x:row>
    <x:row r="753" ht="60" customHeight="1">
      <x:c r="A753" s="172" t="str">
        <x:v>M39</x:v>
      </x:c>
      <x:c r="B753" s="172" t="str">
        <x:v>Complex Adaptive Systems Perspective on Organizational Change</x:v>
      </x:c>
      <x:c r="C753" s="172" t="str">
        <x:v>Boundary of control</x:v>
      </x:c>
      <x:c r="D753" s="172" t="str">
        <x:v>Privacy, safety, authority and essential service continuity remain explicit constraints.</x:v>
      </x:c>
    </x:row>
    <x:row r="754" ht="60" customHeight="1">
      <x:c r="A754" s="172" t="str">
        <x:v>M40</x:v>
      </x:c>
      <x:c r="B754" s="172" t="str">
        <x:v>Cynefin Framework</x:v>
      </x:c>
      <x:c r="C754" s="172" t="str">
        <x:v>Situation and evidence</x:v>
      </x:c>
      <x:c r="D754" s="172" t="str">
        <x:v>A recurring technical permission fault differs from uncertain employee use of the new route.</x:v>
      </x:c>
    </x:row>
    <x:row r="755" ht="60" customHeight="1">
      <x:c r="A755" s="172" t="str">
        <x:v>M40</x:v>
      </x:c>
      <x:c r="B755" s="172" t="str">
        <x:v>Cynefin Framework</x:v>
      </x:c>
      <x:c r="C755" s="172" t="str">
        <x:v>Domain hypothesis</x:v>
      </x:c>
      <x:c r="D755" s="172" t="str">
        <x:v>Treat permissions as analysable; treat adoption interactions as a complex working hypothesis.</x:v>
      </x:c>
    </x:row>
    <x:row r="756" ht="60" customHeight="1">
      <x:c r="A756" s="172" t="str">
        <x:v>M40</x:v>
      </x:c>
      <x:c r="B756" s="172" t="str">
        <x:v>Cynefin Framework</x:v>
      </x:c>
      <x:c r="C756" s="172" t="str">
        <x:v>Response approach</x:v>
      </x:c>
      <x:c r="D756" s="172" t="str">
        <x:v>Use expertise for permissions and bounded probes for uncertain adoption patterns.</x:v>
      </x:c>
    </x:row>
    <x:row r="757" ht="60" customHeight="1">
      <x:c r="A757" s="172" t="str">
        <x:v>M40</x:v>
      </x:c>
      <x:c r="B757" s="172" t="str">
        <x:v>Cynefin Framework</x:v>
      </x:c>
      <x:c r="C757" s="172" t="str">
        <x:v>Constraints</x:v>
      </x:c>
      <x:c r="D757" s="172" t="str">
        <x:v>Keep assisted access, protect data and define a stop condition.</x:v>
      </x:c>
    </x:row>
    <x:row r="758" ht="60" customHeight="1">
      <x:c r="A758" s="172" t="str">
        <x:v>M40</x:v>
      </x:c>
      <x:c r="B758" s="172" t="str">
        <x:v>Cynefin Framework</x:v>
      </x:c>
      <x:c r="C758" s="172" t="str">
        <x:v>Signals and review</x:v>
      </x:c>
      <x:c r="D758" s="172" t="str">
        <x:v>Unexpected dependencies may require moving from a routine fix to further inquiry.</x:v>
      </x:c>
    </x:row>
    <x:row r="759" ht="60" customHeight="1">
      <x:c r="A759" s="172" t="str">
        <x:v>M40</x:v>
      </x:c>
      <x:c r="B759" s="172" t="str">
        <x:v>Cynefin Framework</x:v>
      </x:c>
      <x:c r="C759" s="172" t="str">
        <x:v>Decision record</x:v>
      </x:c>
      <x:c r="D759" s="172" t="str">
        <x:v>The service owner reviews the evidence rather than treating the diagram as an automatic decision engine.</x:v>
      </x:c>
    </x:row>
    <x:row r="760" ht="60" customHeight="1">
      <x:c r="A760" s="172" t="str">
        <x:v>M41</x:v>
      </x:c>
      <x:c r="B760" s="172" t="str">
        <x:v>Adaptive Leadership</x:v>
      </x:c>
      <x:c r="C760" s="172" t="str">
        <x:v>Technical component</x:v>
      </x:c>
      <x:c r="D760" s="172" t="str">
        <x:v>Correct portal permissions and publish the deputy roster.</x:v>
      </x:c>
    </x:row>
    <x:row r="761" ht="60" customHeight="1">
      <x:c r="A761" s="172" t="str">
        <x:v>M41</x:v>
      </x:c>
      <x:c r="B761" s="172" t="str">
        <x:v>Adaptive Leadership</x:v>
      </x:c>
      <x:c r="C761" s="172" t="str">
        <x:v>Adaptive component</x:v>
      </x:c>
      <x:c r="D761" s="172" t="str">
        <x:v>Managers must stop treating personal bypass as the only reliable service route.</x:v>
      </x:c>
    </x:row>
    <x:row r="762" ht="60" customHeight="1">
      <x:c r="A762" s="172" t="str">
        <x:v>M41</x:v>
      </x:c>
      <x:c r="B762" s="172" t="str">
        <x:v>Adaptive Leadership</x:v>
      </x:c>
      <x:c r="C762" s="172" t="str">
        <x:v>Losses and loyalties</x:v>
      </x:c>
      <x:c r="D762" s="172" t="str">
        <x:v>Advisers may fear losing recognition for being individually indispensable.</x:v>
      </x:c>
    </x:row>
    <x:row r="763" ht="60" customHeight="1">
      <x:c r="A763" s="172" t="str">
        <x:v>M41</x:v>
      </x:c>
      <x:c r="B763" s="172" t="str">
        <x:v>Adaptive Leadership</x:v>
      </x:c>
      <x:c r="C763" s="172" t="str">
        <x:v>Holding environment</x:v>
      </x:c>
      <x:c r="D763" s="172" t="str">
        <x:v>A facilitated case review with clear respect, authority and escalation boundaries.</x:v>
      </x:c>
    </x:row>
    <x:row r="764" ht="60" customHeight="1">
      <x:c r="A764" s="172" t="str">
        <x:v>M41</x:v>
      </x:c>
      <x:c r="B764" s="172" t="str">
        <x:v>Adaptive Leadership</x:v>
      </x:c>
      <x:c r="C764" s="172" t="str">
        <x:v>Experiments and responsibility</x:v>
      </x:c>
      <x:c r="D764" s="172" t="str">
        <x:v>Managers and advisers test a shared review routine and examine their own role in workarounds.</x:v>
      </x:c>
    </x:row>
    <x:row r="765" ht="60" customHeight="1">
      <x:c r="A765" s="172" t="str">
        <x:v>M41</x:v>
      </x:c>
      <x:c r="B765" s="172" t="str">
        <x:v>Adaptive Leadership</x:v>
      </x:c>
      <x:c r="C765" s="172" t="str">
        <x:v>Progress and distress</x:v>
      </x:c>
      <x:c r="D765" s="172" t="str">
        <x:v>Track useful behavioural experiments and workload; pause when service or dignity is compromised.</x:v>
      </x:c>
    </x:row>
    <x:row r="766" ht="60" customHeight="1">
      <x:c r="A766" s="172" t="str">
        <x:v>M42</x:v>
      </x:c>
      <x:c r="B766" s="172" t="str">
        <x:v>Theory U</x:v>
      </x:c>
      <x:c r="C766" s="172" t="str">
        <x:v>Shared intention</x:v>
      </x:c>
      <x:c r="D766" s="172" t="str">
        <x:v>How can HR service become more reliable and more human at the same time?</x:v>
      </x:c>
    </x:row>
    <x:row r="767" ht="60" customHeight="1">
      <x:c r="A767" s="172" t="str">
        <x:v>M42</x:v>
      </x:c>
      <x:c r="B767" s="172" t="str">
        <x:v>Theory U</x:v>
      </x:c>
      <x:c r="C767" s="172" t="str">
        <x:v>Observation and listening</x:v>
      </x:c>
      <x:c r="D767" s="172" t="str">
        <x:v>Follow requests with employees, advisers and specialist approvers.</x:v>
      </x:c>
    </x:row>
    <x:row r="768" ht="60" customHeight="1">
      <x:c r="A768" s="172" t="str">
        <x:v>M42</x:v>
      </x:c>
      <x:c r="B768" s="172" t="str">
        <x:v>Theory U</x:v>
      </x:c>
      <x:c r="C768" s="172" t="str">
        <x:v>Reflection</x:v>
      </x:c>
      <x:c r="D768" s="172" t="str">
        <x:v>Digital tracking need not remove personal support.</x:v>
      </x:c>
    </x:row>
    <x:row r="769" ht="60" customHeight="1">
      <x:c r="A769" s="172" t="str">
        <x:v>M42</x:v>
      </x:c>
      <x:c r="B769" s="172" t="str">
        <x:v>Theory U</x:v>
      </x:c>
      <x:c r="C769" s="172" t="str">
        <x:v>Emerging possibility</x:v>
      </x:c>
      <x:c r="D769" s="172" t="str">
        <x:v>An assisted route that creates the same visible record as self-service.</x:v>
      </x:c>
    </x:row>
    <x:row r="770" ht="60" customHeight="1">
      <x:c r="A770" s="172" t="str">
        <x:v>M42</x:v>
      </x:c>
      <x:c r="B770" s="172" t="str">
        <x:v>Theory U</x:v>
      </x:c>
      <x:c r="C770" s="172" t="str">
        <x:v>Prototype</x:v>
      </x:c>
      <x:c r="D770" s="172" t="str">
        <x:v>Try assisted intake on one shift and observe completion and user experience.</x:v>
      </x:c>
    </x:row>
    <x:row r="771" ht="60" customHeight="1">
      <x:c r="A771" s="172" t="str">
        <x:v>M42</x:v>
      </x:c>
      <x:c r="B771" s="172" t="str">
        <x:v>Theory U</x:v>
      </x:c>
      <x:c r="C771" s="172" t="str">
        <x:v>Evidence boundary</x:v>
      </x:c>
      <x:c r="D771" s="172" t="str">
        <x:v>Use observed outcomes, dissenting accounts and explicit stop criteria; reflection is not causal evidence.</x:v>
      </x:c>
    </x:row>
    <x:row r="772" ht="60" customHeight="1">
      <x:c r="A772" s="172" t="str">
        <x:v>M43</x:v>
      </x:c>
      <x:c r="B772" s="172" t="str">
        <x:v>Lean Change Management</x:v>
      </x:c>
      <x:c r="C772" s="172" t="str">
        <x:v>Insights</x:v>
      </x:c>
      <x:c r="D772" s="172" t="str">
        <x:v>Repeated contacts cluster around unclear ownership and exceptions.</x:v>
      </x:c>
    </x:row>
    <x:row r="773" ht="60" customHeight="1">
      <x:c r="A773" s="172" t="str">
        <x:v>M43</x:v>
      </x:c>
      <x:c r="B773" s="172" t="str">
        <x:v>Lean Change Management</x:v>
      </x:c>
      <x:c r="C773" s="172" t="str">
        <x:v>Options</x:v>
      </x:c>
      <x:c r="D773" s="172" t="str">
        <x:v>Clarify authority, improve guidance, simplify intake or add technology.</x:v>
      </x:c>
    </x:row>
    <x:row r="774" ht="60" customHeight="1">
      <x:c r="A774" s="172" t="str">
        <x:v>M43</x:v>
      </x:c>
      <x:c r="B774" s="172" t="str">
        <x:v>Lean Change Management</x:v>
      </x:c>
      <x:c r="C774" s="172" t="str">
        <x:v>Experiment</x:v>
      </x:c>
      <x:c r="D774" s="172" t="str">
        <x:v>Trial a named deputy and revised guide with one site.</x:v>
      </x:c>
    </x:row>
    <x:row r="775" ht="60" customHeight="1">
      <x:c r="A775" s="172" t="str">
        <x:v>M43</x:v>
      </x:c>
      <x:c r="B775" s="172" t="str">
        <x:v>Lean Change Management</x:v>
      </x:c>
      <x:c r="C775" s="172" t="str">
        <x:v>Feedback</x:v>
      </x:c>
      <x:c r="D775" s="172" t="str">
        <x:v>Review timely resolution, quality, assisted access and adviser workload.</x:v>
      </x:c>
    </x:row>
    <x:row r="776" ht="60" customHeight="1">
      <x:c r="A776" s="172" t="str">
        <x:v>M43</x:v>
      </x:c>
      <x:c r="B776" s="172" t="str">
        <x:v>Lean Change Management</x:v>
      </x:c>
      <x:c r="C776" s="172" t="str">
        <x:v>Adaptation</x:v>
      </x:c>
      <x:c r="D776" s="172" t="str">
        <x:v>Keep visible ownership; revise exception instructions before the next trial.</x:v>
      </x:c>
    </x:row>
    <x:row r="777" ht="60" customHeight="1">
      <x:c r="A777" s="172" t="str">
        <x:v>M43</x:v>
      </x:c>
      <x:c r="B777" s="172" t="str">
        <x:v>Lean Change Management</x:v>
      </x:c>
      <x:c r="C777" s="172" t="str">
        <x:v>Governance</x:v>
      </x:c>
      <x:c r="D777" s="172" t="str">
        <x:v>Policy authority, data protection and service continuity are not optional experiment variables.</x:v>
      </x:c>
    </x:row>
    <x:row r="778" ht="60" customHeight="1">
      <x:c r="A778" s="172" t="str">
        <x:v>M44</x:v>
      </x:c>
      <x:c r="B778" s="172" t="str">
        <x:v>Consolidated Framework for Implementation Research</x:v>
      </x:c>
      <x:c r="C778" s="172" t="str">
        <x:v>Innovation</x:v>
      </x:c>
      <x:c r="D778" s="172" t="str">
        <x:v>A shared HR request process with tracked ownership and assisted access.</x:v>
      </x:c>
    </x:row>
    <x:row r="779" ht="60" customHeight="1">
      <x:c r="A779" s="172" t="str">
        <x:v>M44</x:v>
      </x:c>
      <x:c r="B779" s="172" t="str">
        <x:v>Consolidated Framework for Implementation Research</x:v>
      </x:c>
      <x:c r="C779" s="172" t="str">
        <x:v>Outer setting</x:v>
      </x:c>
      <x:c r="D779" s="172" t="str">
        <x:v>Entity boundaries and service commitments require verified local interpretation.</x:v>
      </x:c>
    </x:row>
    <x:row r="780" ht="60" customHeight="1">
      <x:c r="A780" s="172" t="str">
        <x:v>M44</x:v>
      </x:c>
      <x:c r="B780" s="172" t="str">
        <x:v>Consolidated Framework for Implementation Research</x:v>
      </x:c>
      <x:c r="C780" s="172" t="str">
        <x:v>Inner setting</x:v>
      </x:c>
      <x:c r="D780" s="172" t="str">
        <x:v>Staffing, access, culture and competing priorities differ across sites.</x:v>
      </x:c>
    </x:row>
    <x:row r="781" ht="60" customHeight="1">
      <x:c r="A781" s="172" t="str">
        <x:v>M44</x:v>
      </x:c>
      <x:c r="B781" s="172" t="str">
        <x:v>Consolidated Framework for Implementation Research</x:v>
      </x:c>
      <x:c r="C781" s="172" t="str">
        <x:v>Individuals</x:v>
      </x:c>
      <x:c r="D781" s="172" t="str">
        <x:v>Advisers, managers, users and deputies have different implementation tasks.</x:v>
      </x:c>
    </x:row>
    <x:row r="782" ht="60" customHeight="1">
      <x:c r="A782" s="172" t="str">
        <x:v>M44</x:v>
      </x:c>
      <x:c r="B782" s="172" t="str">
        <x:v>Consolidated Framework for Implementation Research</x:v>
      </x:c>
      <x:c r="C782" s="172" t="str">
        <x:v>Implementation process</x:v>
      </x:c>
      <x:c r="D782" s="172" t="str">
        <x:v>Co-design, supported trials, feedback and adaptations are recorded.</x:v>
      </x:c>
    </x:row>
    <x:row r="783" ht="60" customHeight="1">
      <x:c r="A783" s="172" t="str">
        <x:v>M44</x:v>
      </x:c>
      <x:c r="B783" s="172" t="str">
        <x:v>Consolidated Framework for Implementation Research</x:v>
      </x:c>
      <x:c r="C783" s="172" t="str">
        <x:v>Outcome and response</x:v>
      </x:c>
      <x:c r="D783" s="172" t="str">
        <x:v>An authority gap is investigated as a barrier to reliable escalation, not converted into a generic readiness total.</x:v>
      </x:c>
    </x:row>
    <x:row r="784" ht="60" customHeight="1">
      <x:c r="A784" s="172" t="str">
        <x:v>M45</x:v>
      </x:c>
      <x:c r="B784" s="172" t="str">
        <x:v>Integrated Promoting Action on Research Implementation in Health Services Framework</x:v>
      </x:c>
      <x:c r="C784" s="172" t="str">
        <x:v>Innovation</x:v>
      </x:c>
      <x:c r="D784" s="172" t="str">
        <x:v>A clearer service handoff and completion check, with local evidence still to be tested.</x:v>
      </x:c>
    </x:row>
    <x:row r="785" ht="60" customHeight="1">
      <x:c r="A785" s="172" t="str">
        <x:v>M45</x:v>
      </x:c>
      <x:c r="B785" s="172" t="str">
        <x:v>Integrated Promoting Action on Research Implementation in Health Services Framework</x:v>
      </x:c>
      <x:c r="C785" s="172" t="str">
        <x:v>Recipients</x:v>
      </x:c>
      <x:c r="D785" s="172" t="str">
        <x:v>Advisers have strong local knowledge but uneven experience of shared decision limits.</x:v>
      </x:c>
    </x:row>
    <x:row r="786" ht="60" customHeight="1">
      <x:c r="A786" s="172" t="str">
        <x:v>M45</x:v>
      </x:c>
      <x:c r="B786" s="172" t="str">
        <x:v>Integrated Promoting Action on Research Implementation in Health Services Framework</x:v>
      </x:c>
      <x:c r="C786" s="172" t="str">
        <x:v>Context</x:v>
      </x:c>
      <x:c r="D786" s="172" t="str">
        <x:v>Shift cover and specialist authority differ between sites.</x:v>
      </x:c>
    </x:row>
    <x:row r="787" ht="60" customHeight="1">
      <x:c r="A787" s="172" t="str">
        <x:v>M45</x:v>
      </x:c>
      <x:c r="B787" s="172" t="str">
        <x:v>Integrated Promoting Action on Research Implementation in Health Services Framework</x:v>
      </x:c>
      <x:c r="C787" s="172" t="str">
        <x:v>Facilitation</x:v>
      </x:c>
      <x:c r="D787" s="172" t="str">
        <x:v>A facilitator supports joint case review while the service owner retains decisions.</x:v>
      </x:c>
    </x:row>
    <x:row r="788" ht="60" customHeight="1">
      <x:c r="A788" s="172" t="str">
        <x:v>M45</x:v>
      </x:c>
      <x:c r="B788" s="172" t="str">
        <x:v>Integrated Promoting Action on Research Implementation in Health Services Framework</x:v>
      </x:c>
      <x:c r="C788" s="172" t="str">
        <x:v>Tailoring</x:v>
      </x:c>
      <x:c r="D788" s="172" t="str">
        <x:v>Move from guided rehearsal to team-led review as the process becomes workable.</x:v>
      </x:c>
    </x:row>
    <x:row r="789" ht="60" customHeight="1">
      <x:c r="A789" s="172" t="str">
        <x:v>M45</x:v>
      </x:c>
      <x:c r="B789" s="172" t="str">
        <x:v>Integrated Promoting Action on Research Implementation in Health Services Framework</x:v>
      </x:c>
      <x:c r="C789" s="172" t="str">
        <x:v>Evaluation</x:v>
      </x:c>
      <x:c r="D789" s="172" t="str">
        <x:v>Correct handoff, sustained use, quality and user access; no claim that a checklist proves success.</x:v>
      </x:c>
    </x:row>
    <x:row r="790" ht="60" customHeight="1">
      <x:c r="A790" s="172" t="str">
        <x:v>M46</x:v>
      </x:c>
      <x:c r="B790" s="172" t="str">
        <x:v>RE-AIM Planning and Evaluation Framework</x:v>
      </x:c>
      <x:c r="C790" s="172" t="str">
        <x:v>Reach</x:v>
      </x:c>
      <x:c r="D790" s="172" t="str">
        <x:v>Count eligible employees offered each access route and investigate under-represented shifts.</x:v>
      </x:c>
    </x:row>
    <x:row r="791" ht="60" customHeight="1">
      <x:c r="A791" s="172" t="str">
        <x:v>M46</x:v>
      </x:c>
      <x:c r="B791" s="172" t="str">
        <x:v>RE-AIM Planning and Evaluation Framework</x:v>
      </x:c>
      <x:c r="C791" s="172" t="str">
        <x:v>Effectiveness</x:v>
      </x:c>
      <x:c r="D791" s="172" t="str">
        <x:v>Resolution quality, timeliness, repeated contact and equitable access.</x:v>
      </x:c>
    </x:row>
    <x:row r="792" ht="60" customHeight="1">
      <x:c r="A792" s="172" t="str">
        <x:v>M46</x:v>
      </x:c>
      <x:c r="B792" s="172" t="str">
        <x:v>RE-AIM Planning and Evaluation Framework</x:v>
      </x:c>
      <x:c r="C792" s="172" t="str">
        <x:v>Adoption</x:v>
      </x:c>
      <x:c r="D792" s="172" t="str">
        <x:v>Record participating sites and advisers against their own eligible denominators.</x:v>
      </x:c>
    </x:row>
    <x:row r="793" ht="60" customHeight="1">
      <x:c r="A793" s="172" t="str">
        <x:v>M46</x:v>
      </x:c>
      <x:c r="B793" s="172" t="str">
        <x:v>RE-AIM Planning and Evaluation Framework</x:v>
      </x:c>
      <x:c r="C793" s="172" t="str">
        <x:v>Implementation</x:v>
      </x:c>
      <x:c r="D793" s="172" t="str">
        <x:v>Check handoffs, approved adaptations, support effort and guide use.</x:v>
      </x:c>
    </x:row>
    <x:row r="794" ht="60" customHeight="1">
      <x:c r="A794" s="172" t="str">
        <x:v>M46</x:v>
      </x:c>
      <x:c r="B794" s="172" t="str">
        <x:v>RE-AIM Planning and Evaluation Framework</x:v>
      </x:c>
      <x:c r="C794" s="172" t="str">
        <x:v>Maintenance</x:v>
      </x:c>
      <x:c r="D794" s="172" t="str">
        <x:v>Review repeated use, ownership and routines after project support reduces.</x:v>
      </x:c>
    </x:row>
    <x:row r="795" ht="60" customHeight="1">
      <x:c r="A795" s="172" t="str">
        <x:v>M46</x:v>
      </x:c>
      <x:c r="B795" s="172" t="str">
        <x:v>RE-AIM Planning and Evaluation Framework</x:v>
      </x:c>
      <x:c r="C795" s="172" t="str">
        <x:v>Interpretation</x:v>
      </x:c>
      <x:c r="D795" s="172" t="str">
        <x:v>Do not multiply the dimensions into an overall success score or substitute reach for benefit.</x:v>
      </x:c>
    </x:row>
    <x:row r="796" ht="60" customHeight="1">
      <x:c r="A796" s="172" t="str">
        <x:v>M47</x:v>
      </x:c>
      <x:c r="B796" s="172" t="str">
        <x:v>Exploration, Preparation, Implementation, Sustainment Framework</x:v>
      </x:c>
      <x:c r="C796" s="172" t="str">
        <x:v>Exploration</x:v>
      </x:c>
      <x:c r="D796" s="172" t="str">
        <x:v>Investigate whether clearer intake and authority address the service problem.</x:v>
      </x:c>
    </x:row>
    <x:row r="797" ht="60" customHeight="1">
      <x:c r="A797" s="172" t="str">
        <x:v>M47</x:v>
      </x:c>
      <x:c r="B797" s="172" t="str">
        <x:v>Exploration, Preparation, Implementation, Sustainment Framework</x:v>
      </x:c>
      <x:c r="C797" s="172" t="str">
        <x:v>Preparation</x:v>
      </x:c>
      <x:c r="D797" s="172" t="str">
        <x:v>Confirm deputies, cover, guidance and assisted access before the test.</x:v>
      </x:c>
    </x:row>
    <x:row r="798" ht="60" customHeight="1">
      <x:c r="A798" s="172" t="str">
        <x:v>M47</x:v>
      </x:c>
      <x:c r="B798" s="172" t="str">
        <x:v>Exploration, Preparation, Implementation, Sustainment Framework</x:v>
      </x:c>
      <x:c r="C798" s="172" t="str">
        <x:v>Implementation</x:v>
      </x:c>
      <x:c r="D798" s="172" t="str">
        <x:v>Run a bounded pilot with observation, feedback and documented changes.</x:v>
      </x:c>
    </x:row>
    <x:row r="799" ht="60" customHeight="1">
      <x:c r="A799" s="172" t="str">
        <x:v>M47</x:v>
      </x:c>
      <x:c r="B799" s="172" t="str">
        <x:v>Exploration, Preparation, Implementation, Sustainment Framework</x:v>
      </x:c>
      <x:c r="C799" s="172" t="str">
        <x:v>Sustainment</x:v>
      </x:c>
      <x:c r="D799" s="172" t="str">
        <x:v>Owned standards, review routines and resource arrangements remain after handover.</x:v>
      </x:c>
    </x:row>
    <x:row r="800" ht="60" customHeight="1">
      <x:c r="A800" s="172" t="str">
        <x:v>M47</x:v>
      </x:c>
      <x:c r="B800" s="172" t="str">
        <x:v>Exploration, Preparation, Implementation, Sustainment Framework</x:v>
      </x:c>
      <x:c r="C800" s="172" t="str">
        <x:v>Bridging factors</x:v>
      </x:c>
      <x:c r="D800" s="172" t="str">
        <x:v>Specialist approval and technology support connect local teams to central functions.</x:v>
      </x:c>
    </x:row>
    <x:row r="801" ht="60" customHeight="1">
      <x:c r="A801" s="172" t="str">
        <x:v>M47</x:v>
      </x:c>
      <x:c r="B801" s="172" t="str">
        <x:v>Exploration, Preparation, Implementation, Sustainment Framework</x:v>
      </x:c>
      <x:c r="C801" s="172" t="str">
        <x:v>Revisit trigger</x:v>
      </x:c>
      <x:c r="D801" s="172" t="str">
        <x:v>A new site's unresolved authority boundary reopens preparation rather than being ignored.</x:v>
      </x:c>
    </x:row>
    <x:row r="802" ht="60" customHeight="1">
      <x:c r="A802" s="172" t="str">
        <x:v>M48</x:v>
      </x:c>
      <x:c r="B802" s="172" t="str">
        <x:v>Normalization Process Theory</x:v>
      </x:c>
      <x:c r="C802" s="172" t="str">
        <x:v>Coherence</x:v>
      </x:c>
      <x:c r="D802" s="172" t="str">
        <x:v>Users understand that tracking provides ownership, not just another form.</x:v>
      </x:c>
    </x:row>
    <x:row r="803" ht="60" customHeight="1">
      <x:c r="A803" s="172" t="str">
        <x:v>M48</x:v>
      </x:c>
      <x:c r="B803" s="172" t="str">
        <x:v>Normalization Process Theory</x:v>
      </x:c>
      <x:c r="C803" s="172" t="str">
        <x:v>Cognitive participation</x:v>
      </x:c>
      <x:c r="D803" s="172" t="str">
        <x:v>Managers and advisers take responsibility for making the route usable.</x:v>
      </x:c>
    </x:row>
    <x:row r="804" ht="60" customHeight="1">
      <x:c r="A804" s="172" t="str">
        <x:v>M48</x:v>
      </x:c>
      <x:c r="B804" s="172" t="str">
        <x:v>Normalization Process Theory</x:v>
      </x:c>
      <x:c r="C804" s="172" t="str">
        <x:v>Collective action</x:v>
      </x:c>
      <x:c r="D804" s="172" t="str">
        <x:v>Deputies, permissions and cover support actual handoffs.</x:v>
      </x:c>
    </x:row>
    <x:row r="805" ht="60" customHeight="1">
      <x:c r="A805" s="172" t="str">
        <x:v>M48</x:v>
      </x:c>
      <x:c r="B805" s="172" t="str">
        <x:v>Normalization Process Theory</x:v>
      </x:c>
      <x:c r="C805" s="172" t="str">
        <x:v>Reflexive monitoring</x:v>
      </x:c>
      <x:c r="D805" s="172" t="str">
        <x:v>A recurring review examines quality, access and exceptions.</x:v>
      </x:c>
    </x:row>
    <x:row r="806" ht="60" customHeight="1">
      <x:c r="A806" s="172" t="str">
        <x:v>M48</x:v>
      </x:c>
      <x:c r="B806" s="172" t="str">
        <x:v>Normalization Process Theory</x:v>
      </x:c>
      <x:c r="C806" s="172" t="str">
        <x:v>Interactions</x:v>
      </x:c>
      <x:c r="D806" s="172" t="str">
        <x:v>A clear purpose loses credibility when no deputy is available.</x:v>
      </x:c>
    </x:row>
    <x:row r="807" ht="60" customHeight="1">
      <x:c r="A807" s="172" t="str">
        <x:v>M48</x:v>
      </x:c>
      <x:c r="B807" s="172" t="str">
        <x:v>Normalization Process Theory</x:v>
      </x:c>
      <x:c r="C807" s="172" t="str">
        <x:v>Support action</x:v>
      </x:c>
      <x:c r="D807" s="172" t="str">
        <x:v>Resolve support and authority rather than repeat the same awareness message.</x:v>
      </x:c>
    </x:row>
    <x:row r="808" ht="60" customHeight="1">
      <x:c r="A808" s="172" t="str">
        <x:v>M49</x:v>
      </x:c>
      <x:c r="B808" s="172" t="str">
        <x:v>Knowledge-to-Action Framework</x:v>
      </x:c>
      <x:c r="C808" s="172" t="str">
        <x:v>Knowledge and problem</x:v>
      </x:c>
      <x:c r="D808" s="172" t="str">
        <x:v>Evidence and local case analysis inform clearer service handoffs.</x:v>
      </x:c>
    </x:row>
    <x:row r="809" ht="60" customHeight="1">
      <x:c r="A809" s="172" t="str">
        <x:v>M49</x:v>
      </x:c>
      <x:c r="B809" s="172" t="str">
        <x:v>Knowledge-to-Action Framework</x:v>
      </x:c>
      <x:c r="C809" s="172" t="str">
        <x:v>Adapt to context</x:v>
      </x:c>
      <x:c r="D809" s="172" t="str">
        <x:v>Examples and exception routes reflect each site's actual operating conditions.</x:v>
      </x:c>
    </x:row>
    <x:row r="810" ht="60" customHeight="1">
      <x:c r="A810" s="172" t="str">
        <x:v>M49</x:v>
      </x:c>
      <x:c r="B810" s="172" t="str">
        <x:v>Knowledge-to-Action Framework</x:v>
      </x:c>
      <x:c r="C810" s="172" t="str">
        <x:v>Barriers and interventions</x:v>
      </x:c>
      <x:c r="D810" s="172" t="str">
        <x:v>Conflicting guidance is replaced with one owned version and supported practice.</x:v>
      </x:c>
    </x:row>
    <x:row r="811" ht="60" customHeight="1">
      <x:c r="A811" s="172" t="str">
        <x:v>M49</x:v>
      </x:c>
      <x:c r="B811" s="172" t="str">
        <x:v>Knowledge-to-Action Framework</x:v>
      </x:c>
      <x:c r="C811" s="172" t="str">
        <x:v>Monitor use</x:v>
      </x:c>
      <x:c r="D811" s="172" t="str">
        <x:v>Sample handoffs and ask advisers which guide they used.</x:v>
      </x:c>
    </x:row>
    <x:row r="812" ht="60" customHeight="1">
      <x:c r="A812" s="172" t="str">
        <x:v>M49</x:v>
      </x:c>
      <x:c r="B812" s="172" t="str">
        <x:v>Knowledge-to-Action Framework</x:v>
      </x:c>
      <x:c r="C812" s="172" t="str">
        <x:v>Evaluate outcomes</x:v>
      </x:c>
      <x:c r="D812" s="172" t="str">
        <x:v>Compare quality, timeliness and access while checking case mix.</x:v>
      </x:c>
    </x:row>
    <x:row r="813" ht="60" customHeight="1">
      <x:c r="A813" s="172" t="str">
        <x:v>M49</x:v>
      </x:c>
      <x:c r="B813" s="172" t="str">
        <x:v>Knowledge-to-Action Framework</x:v>
      </x:c>
      <x:c r="C813" s="172" t="str">
        <x:v>Sustain knowledge use</x:v>
      </x:c>
      <x:c r="D813" s="172" t="str">
        <x:v>The service owner reviews the guide after policy changes and recurring exceptions.</x:v>
      </x:c>
    </x:row>
    <x:row r="814" ht="60" customHeight="1">
      <x:c r="A814" s="172" t="str">
        <x:v>M50</x:v>
      </x:c>
      <x:c r="B814" s="172" t="str">
        <x:v>Model for Improvement and Plan-Do-Study-Act Cycles</x:v>
      </x:c>
      <x:c r="C814" s="172" t="str">
        <x:v>Aim and measures</x:v>
      </x:c>
      <x:c r="D814" s="172" t="str">
        <x:v>Improve reliable resolution; track timeliness, quality, repeat contact and assisted access.</x:v>
      </x:c>
    </x:row>
    <x:row r="815" ht="60" customHeight="1">
      <x:c r="A815" s="172" t="str">
        <x:v>M50</x:v>
      </x:c>
      <x:c r="B815" s="172" t="str">
        <x:v>Model for Improvement and Plan-Do-Study-Act Cycles</x:v>
      </x:c>
      <x:c r="C815" s="172" t="str">
        <x:v>Plan</x:v>
      </x:c>
      <x:c r="D815" s="172" t="str">
        <x:v>Test deputy authority and a revised guide; predict at least 85% timely resolution locally.</x:v>
      </x:c>
    </x:row>
    <x:row r="816" ht="60" customHeight="1">
      <x:c r="A816" s="172" t="str">
        <x:v>M50</x:v>
      </x:c>
      <x:c r="B816" s="172" t="str">
        <x:v>Model for Improvement and Plan-Do-Study-Act Cycles</x:v>
      </x:c>
      <x:c r="C816" s="172" t="str">
        <x:v>Do</x:v>
      </x:c>
      <x:c r="D816" s="172" t="str">
        <x:v>The first pilot covers 180 eligible cases and records unexpected exceptions.</x:v>
      </x:c>
    </x:row>
    <x:row r="817" ht="60" customHeight="1">
      <x:c r="A817" s="172" t="str">
        <x:v>M50</x:v>
      </x:c>
      <x:c r="B817" s="172" t="str">
        <x:v>Model for Improvement and Plan-Do-Study-Act Cycles</x:v>
      </x:c>
      <x:c r="C817" s="172" t="str">
        <x:v>Study</x:v>
      </x:c>
      <x:c r="D817" s="172" t="str">
        <x:v>144 timely cases give 80.0%; the prediction is missed and quality is also below the local criterion.</x:v>
      </x:c>
    </x:row>
    <x:row r="818" ht="60" customHeight="1">
      <x:c r="A818" s="172" t="str">
        <x:v>M50</x:v>
      </x:c>
      <x:c r="B818" s="172" t="str">
        <x:v>Model for Improvement and Plan-Do-Study-Act Cycles</x:v>
      </x:c>
      <x:c r="C818" s="172" t="str">
        <x:v>Act</x:v>
      </x:c>
      <x:c r="D818" s="172" t="str">
        <x:v>Clarify the guide, support deputy practice and run another bounded test.</x:v>
      </x:c>
    </x:row>
    <x:row r="819" ht="60" customHeight="1">
      <x:c r="A819" s="172" t="str">
        <x:v>M50</x:v>
      </x:c>
      <x:c r="B819" s="172" t="str">
        <x:v>Model for Improvement and Plan-Do-Study-Act Cycles</x:v>
      </x:c>
      <x:c r="C819" s="172" t="str">
        <x:v>Learning chain</x:v>
      </x:c>
      <x:c r="D819" s="172" t="str">
        <x:v>Try the process with ordinary support and a different shift mix; a single pilot is not proof of transferability.</x:v>
      </x:c>
    </x:row>
    <x:row r="820" ht="60" customHeight="1">
      <x:c r="A820" s="172" t="str">
        <x:v>R01</x:v>
      </x:c>
      <x:c r="B820" s="172" t="str">
        <x:v>4C readiness commissioning brief</x:v>
      </x:c>
      <x:c r="C820" s="172" t="str">
        <x:v>Change and decision</x:v>
      </x:c>
      <x:c r="D820" s="172" t="str">
        <x:v>Whether the first-site NEXUS process can be piloted with assisted intake and deputy support.</x:v>
      </x:c>
    </x:row>
    <x:row r="821" ht="60" customHeight="1">
      <x:c r="A821" s="172" t="str">
        <x:v>R01</x:v>
      </x:c>
      <x:c r="B821" s="172" t="str">
        <x:v>4C readiness commissioning brief</x:v>
      </x:c>
      <x:c r="C821" s="172" t="str">
        <x:v>Population</x:v>
      </x:c>
      <x:c r="D821" s="172" t="str">
        <x:v>Advisers, managers, specialist deputies and users of the assisted route.</x:v>
      </x:c>
    </x:row>
    <x:row r="822" ht="60" customHeight="1">
      <x:c r="A822" s="172" t="str">
        <x:v>R01</x:v>
      </x:c>
      <x:c r="B822" s="172" t="str">
        <x:v>4C readiness commissioning brief</x:v>
      </x:c>
      <x:c r="C822" s="172" t="str">
        <x:v>Clarity</x:v>
      </x:c>
      <x:c r="D822" s="172" t="str">
        <x:v>Purpose, expected outcomes and changed tasks or decisions.</x:v>
      </x:c>
    </x:row>
    <x:row r="823" ht="60" customHeight="1">
      <x:c r="A823" s="172" t="str">
        <x:v>R01</x:v>
      </x:c>
      <x:c r="B823" s="172" t="str">
        <x:v>4C readiness commissioning brief</x:v>
      </x:c>
      <x:c r="C823" s="172" t="str">
        <x:v>Commitment</x:v>
      </x:c>
      <x:c r="D823" s="172" t="str">
        <x:v>Leaders authorise resources and respond fairly to concerns.</x:v>
      </x:c>
    </x:row>
    <x:row r="824" ht="60" customHeight="1">
      <x:c r="A824" s="172" t="str">
        <x:v>R01</x:v>
      </x:c>
      <x:c r="B824" s="172" t="str">
        <x:v>4C readiness commissioning brief</x:v>
      </x:c>
      <x:c r="C824" s="172" t="str">
        <x:v>Capability</x:v>
      </x:c>
      <x:c r="D824" s="172" t="str">
        <x:v>Classify, resolve or escalate representative requests using the current guide.</x:v>
      </x:c>
    </x:row>
    <x:row r="825" ht="60" customHeight="1">
      <x:c r="A825" s="172" t="str">
        <x:v>R01</x:v>
      </x:c>
      <x:c r="B825" s="172" t="str">
        <x:v>4C readiness commissioning brief</x:v>
      </x:c>
      <x:c r="C825" s="172" t="str">
        <x:v>Capacity</x:v>
      </x:c>
      <x:c r="D825" s="172" t="str">
        <x:v>Protected time, system access, cover, authority and support.</x:v>
      </x:c>
    </x:row>
    <x:row r="826" ht="60" customHeight="1">
      <x:c r="A826" s="172" t="str">
        <x:v>R01</x:v>
      </x:c>
      <x:c r="B826" s="172" t="str">
        <x:v>4C readiness commissioning brief</x:v>
      </x:c>
      <x:c r="C826" s="172" t="str">
        <x:v>Evidence and reporting</x:v>
      </x:c>
      <x:c r="D826" s="172" t="str">
        <x:v>De-identified survey responses, interviews, work trials and a verified roster; no individual ranking.</x:v>
      </x:c>
    </x:row>
    <x:row r="827" ht="60" customHeight="1">
      <x:c r="A827" s="172" t="str">
        <x:v>R01</x:v>
      </x:c>
      <x:c r="B827" s="172" t="str">
        <x:v>4C readiness commissioning brief</x:v>
      </x:c>
      <x:c r="C827" s="172" t="str">
        <x:v>Decision boundary</x:v>
      </x:c>
      <x:c r="D827" s="172" t="str">
        <x:v>A favourable survey result cannot approve launch or override an unresolved operational condition.</x:v>
      </x:c>
    </x:row>
    <x:row r="828" ht="60" customHeight="1">
      <x:c r="A828" s="172" t="str">
        <x:v>R02</x:v>
      </x:c>
      <x:c r="B828" s="172" t="str">
        <x:v>Readiness interview and evidence protocol</x:v>
      </x:c>
      <x:c r="C828" s="172" t="str">
        <x:v>Opening, 5 minutes</x:v>
      </x:c>
      <x:c r="D828" s="172" t="str">
        <x:v>We are examining whether the process can work, not assessing your loyalty to it.</x:v>
      </x:c>
    </x:row>
    <x:row r="829" ht="60" customHeight="1">
      <x:c r="A829" s="172" t="str">
        <x:v>R02</x:v>
      </x:c>
      <x:c r="B829" s="172" t="str">
        <x:v>Readiness interview and evidence protocol</x:v>
      </x:c>
      <x:c r="C829" s="172" t="str">
        <x:v>Clarity, 8 minutes</x:v>
      </x:c>
      <x:c r="D829" s="172" t="str">
        <x:v>The adviser understands intake but is unsure who approves an urgent exception.</x:v>
      </x:c>
    </x:row>
    <x:row r="830" ht="60" customHeight="1">
      <x:c r="A830" s="172" t="str">
        <x:v>R02</x:v>
      </x:c>
      <x:c r="B830" s="172" t="str">
        <x:v>Readiness interview and evidence protocol</x:v>
      </x:c>
      <x:c r="C830" s="172" t="str">
        <x:v>Commitment, 8 minutes</x:v>
      </x:c>
      <x:c r="D830" s="172" t="str">
        <x:v>Cover is promised but not yet on the roster.</x:v>
      </x:c>
    </x:row>
    <x:row r="831" ht="60" customHeight="1">
      <x:c r="A831" s="172" t="str">
        <x:v>R02</x:v>
      </x:c>
      <x:c r="B831" s="172" t="str">
        <x:v>Readiness interview and evidence protocol</x:v>
      </x:c>
      <x:c r="C831" s="172" t="str">
        <x:v>Capability, 8 minutes</x:v>
      </x:c>
      <x:c r="D831" s="172" t="str">
        <x:v>Routine requests were practised; absent-approver scenarios were not.</x:v>
      </x:c>
    </x:row>
    <x:row r="832" ht="60" customHeight="1">
      <x:c r="A832" s="172" t="str">
        <x:v>R02</x:v>
      </x:c>
      <x:c r="B832" s="172" t="str">
        <x:v>Readiness interview and evidence protocol</x:v>
      </x:c>
      <x:c r="C832" s="172" t="str">
        <x:v>Capacity, 8 minutes</x:v>
      </x:c>
      <x:c r="D832" s="172" t="str">
        <x:v>The team has 40 usable hours for 52 hours of preparation.</x:v>
      </x:c>
    </x:row>
    <x:row r="833" ht="60" customHeight="1">
      <x:c r="A833" s="172" t="str">
        <x:v>R02</x:v>
      </x:c>
      <x:c r="B833" s="172" t="str">
        <x:v>Readiness interview and evidence protocol</x:v>
      </x:c>
      <x:c r="C833" s="172" t="str">
        <x:v>Counter-evidence, 5 minutes</x:v>
      </x:c>
      <x:c r="D833" s="172" t="str">
        <x:v>A site with a named deputy resolves exceptions more consistently.</x:v>
      </x:c>
    </x:row>
    <x:row r="834" ht="60" customHeight="1">
      <x:c r="A834" s="172" t="str">
        <x:v>R02</x:v>
      </x:c>
      <x:c r="B834" s="172" t="str">
        <x:v>Readiness interview and evidence protocol</x:v>
      </x:c>
      <x:c r="C834" s="172" t="str">
        <x:v>Accuracy and close, 3 minutes</x:v>
      </x:c>
      <x:c r="D834" s="172" t="str">
        <x:v>The participant confirms two operational gaps rather than a lack of willingness.</x:v>
      </x:c>
    </x:row>
    <x:row r="835" ht="60" customHeight="1">
      <x:c r="A835" s="172" t="str">
        <x:v>R02</x:v>
      </x:c>
      <x:c r="B835" s="172" t="str">
        <x:v>Readiness interview and evidence protocol</x:v>
      </x:c>
      <x:c r="C835" s="172" t="str">
        <x:v>Evidence record</x:v>
      </x:c>
      <x:c r="D835" s="172" t="str">
        <x:v>Check the roster and run a deputy scenario before the gate review.</x:v>
      </x:c>
    </x:row>
    <x:row r="836" ht="60" customHeight="1">
      <x:c r="A836" s="172" t="str">
        <x:v>R03</x:v>
      </x:c>
      <x:c r="B836" s="172" t="str">
        <x:v>4C illustrative questionnaire: structured version</x:v>
      </x:c>
      <x:c r="C836" s="172" t="str">
        <x:v>Change/version</x:v>
      </x:c>
      <x:c r="D836" s="172" t="str">
        <x:v>NEXUS first-site process, version 0.8, before the pilot.</x:v>
      </x:c>
    </x:row>
    <x:row r="837" ht="60" customHeight="1">
      <x:c r="A837" s="172" t="str">
        <x:v>R03</x:v>
      </x:c>
      <x:c r="B837" s="172" t="str">
        <x:v>4C illustrative questionnaire: structured version</x:v>
      </x:c>
      <x:c r="C837" s="172" t="str">
        <x:v>Reference period</x:v>
      </x:c>
      <x:c r="D837" s="172" t="str">
        <x:v>Preparation and practice during the previous two weeks.</x:v>
      </x:c>
    </x:row>
    <x:row r="838" ht="60" customHeight="1">
      <x:c r="A838" s="172" t="str">
        <x:v>R03</x:v>
      </x:c>
      <x:c r="B838" s="172" t="str">
        <x:v>4C illustrative questionnaire: structured version</x:v>
      </x:c>
      <x:c r="C838" s="172" t="str">
        <x:v>Invitation</x:v>
      </x:c>
      <x:c r="D838" s="172" t="str">
        <x:v>Your experience will help identify support and design gaps; participation does not assess commitment to employment.</x:v>
      </x:c>
    </x:row>
    <x:row r="839" ht="60" customHeight="1">
      <x:c r="A839" s="172" t="str">
        <x:v>R03</x:v>
      </x:c>
      <x:c r="B839" s="172" t="str">
        <x:v>4C illustrative questionnaire: structured version</x:v>
      </x:c>
      <x:c r="C839" s="172" t="str">
        <x:v>Confidentiality</x:v>
      </x:c>
      <x:c r="D839" s="172" t="str">
        <x:v>An authorised analyst sees de-identified responses; small groups are not separately reported.</x:v>
      </x:c>
    </x:row>
    <x:row r="840" ht="60" customHeight="1">
      <x:c r="A840" s="172" t="str">
        <x:v>R03</x:v>
      </x:c>
      <x:c r="B840" s="172" t="str">
        <x:v>4C illustrative questionnaire: structured version</x:v>
      </x:c>
      <x:c r="C840" s="172" t="str">
        <x:v>Scale</x:v>
      </x:c>
      <x:c r="D840" s="172" t="str">
        <x:v>1-5 plus DK and NA; a blank remains missing.</x:v>
      </x:c>
    </x:row>
    <x:row r="841" ht="60" customHeight="1">
      <x:c r="A841" s="172" t="str">
        <x:v>R03</x:v>
      </x:c>
      <x:c r="B841" s="172" t="str">
        <x:v>4C illustrative questionnaire: structured version</x:v>
      </x:c>
      <x:c r="C841" s="172" t="str">
        <x:v>Accessibility</x:v>
      </x:c>
      <x:c r="D841" s="172" t="str">
        <x:v>Provide supported completion or a reviewed language version without changing meaning silently.</x:v>
      </x:c>
    </x:row>
    <x:row r="842" ht="60" customHeight="1">
      <x:c r="A842" s="172" t="str">
        <x:v>R03</x:v>
      </x:c>
      <x:c r="B842" s="172" t="str">
        <x:v>4C illustrative questionnaire: structured version</x:v>
      </x:c>
      <x:c r="C842" s="172" t="str">
        <x:v>Version control</x:v>
      </x:c>
      <x:c r="D842" s="172" t="str">
        <x:v>Q01-Q24 retained exactly; source mixed order used in R04.</x:v>
      </x:c>
    </x:row>
    <x:row r="843" ht="60" customHeight="1">
      <x:c r="A843" s="172" t="str">
        <x:v>R03</x:v>
      </x:c>
      <x:c r="B843" s="172" t="str">
        <x:v>4C illustrative questionnaire: structured version</x:v>
      </x:c>
      <x:c r="C843" s="172" t="str">
        <x:v>Feedback promise</x:v>
      </x:c>
      <x:c r="D843" s="172" t="str">
        <x:v>The team receives a summary and named support actions after the review.</x:v>
      </x:c>
    </x:row>
    <x:row r="844" ht="60" customHeight="1">
      <x:c r="A844" s="172" t="str">
        <x:v>R04</x:v>
      </x:c>
      <x:c r="B844" s="172" t="str">
        <x:v>4C illustrative questionnaire: mixed-order version</x:v>
      </x:c>
      <x:c r="C844" s="172" t="str">
        <x:v>Assembly version</x:v>
      </x:c>
      <x:c r="D844" s="172" t="str">
        <x:v>R04 / fixed source order / U04 pages 121-122.</x:v>
      </x:c>
    </x:row>
    <x:row r="845" ht="60" customHeight="1">
      <x:c r="A845" s="172" t="str">
        <x:v>R04</x:v>
      </x:c>
      <x:c r="B845" s="172" t="str">
        <x:v>4C illustrative questionnaire: mixed-order version</x:v>
      </x:c>
      <x:c r="C845" s="172" t="str">
        <x:v>First six IDs</x:v>
      </x:c>
      <x:c r="D845" s="172" t="str">
        <x:v>Q17, Q01, Q19, Q18, Q09, Q04.</x:v>
      </x:c>
    </x:row>
    <x:row r="846" ht="60" customHeight="1">
      <x:c r="A846" s="172" t="str">
        <x:v>R04</x:v>
      </x:c>
      <x:c r="B846" s="172" t="str">
        <x:v>4C illustrative questionnaire: mixed-order version</x:v>
      </x:c>
      <x:c r="C846" s="172" t="str">
        <x:v>Completeness</x:v>
      </x:c>
      <x:c r="D846" s="172" t="str">
        <x:v>24 unique IDs, Q01-Q24, no omissions or duplicates.</x:v>
      </x:c>
    </x:row>
    <x:row r="847" ht="60" customHeight="1">
      <x:c r="A847" s="172" t="str">
        <x:v>R04</x:v>
      </x:c>
      <x:c r="B847" s="172" t="str">
        <x:v>4C illustrative questionnaire: mixed-order version</x:v>
      </x:c>
      <x:c r="C847" s="172" t="str">
        <x:v>Response scale</x:v>
      </x:c>
      <x:c r="D847" s="172" t="str">
        <x:v>1-5, DK, NA and genuine blanks.</x:v>
      </x:c>
    </x:row>
    <x:row r="848" ht="60" customHeight="1">
      <x:c r="A848" s="172" t="str">
        <x:v>R04</x:v>
      </x:c>
      <x:c r="B848" s="172" t="str">
        <x:v>4C illustrative questionnaire: mixed-order version</x:v>
      </x:c>
      <x:c r="C848" s="172" t="str">
        <x:v>Data entry rule</x:v>
      </x:c>
      <x:c r="D848" s="172" t="str">
        <x:v>The first displayed response belongs in Q17, not Q01.</x:v>
      </x:c>
    </x:row>
    <x:row r="849" ht="60" customHeight="1">
      <x:c r="A849" s="172" t="str">
        <x:v>R04</x:v>
      </x:c>
      <x:c r="B849" s="172" t="str">
        <x:v>4C illustrative questionnaire: mixed-order version</x:v>
      </x:c>
      <x:c r="C849" s="172" t="str">
        <x:v>Quality check</x:v>
      </x:c>
      <x:c r="D849" s="172" t="str">
        <x:v>Two authorised reviewers check five forms without retaining unnecessary identities.</x:v>
      </x:c>
    </x:row>
    <x:row r="850" ht="60" customHeight="1">
      <x:c r="A850" s="172" t="str">
        <x:v>R04</x:v>
      </x:c>
      <x:c r="B850" s="172" t="str">
        <x:v>4C illustrative questionnaire: mixed-order version</x:v>
      </x:c>
      <x:c r="C850" s="172" t="str">
        <x:v>Comparison rule</x:v>
      </x:c>
      <x:c r="D850" s="172" t="str">
        <x:v>Do not interpret differences as progress when the task or sample has changed materially.</x:v>
      </x:c>
    </x:row>
    <x:row r="851" ht="60" customHeight="1">
      <x:c r="A851" s="172" t="str">
        <x:v>R04</x:v>
      </x:c>
      <x:c r="B851" s="172" t="str">
        <x:v>4C illustrative questionnaire: mixed-order version</x:v>
      </x:c>
      <x:c r="C851" s="172" t="str">
        <x:v>Use boundary</x:v>
      </x:c>
      <x:c r="D851" s="172" t="str">
        <x:v>Mixed order does not make the bank a validated test.</x:v>
      </x:c>
    </x:row>
    <x:row r="852" ht="60" customHeight="1">
      <x:c r="A852" s="172" t="str">
        <x:v>R05</x:v>
      </x:c>
      <x:c r="B852" s="172" t="str">
        <x:v>4C response analysis and interpretation</x:v>
      </x:c>
      <x:c r="C852" s="172" t="str">
        <x:v>Analysis population</x:v>
      </x:c>
      <x:c r="D852" s="172" t="str">
        <x:v>Twelve fictional submitted responses to one item; no identifying fields.</x:v>
      </x:c>
    </x:row>
    <x:row r="853" ht="60" customHeight="1">
      <x:c r="A853" s="172" t="str">
        <x:v>R05</x:v>
      </x:c>
      <x:c r="B853" s="172" t="str">
        <x:v>4C response analysis and interpretation</x:v>
      </x:c>
      <x:c r="C853" s="172" t="str">
        <x:v>Valid responses</x:v>
      </x:c>
      <x:c r="D853" s="172" t="str">
        <x:v>4,5,4,3,2,4,1,5,5,4 give ten valid responses.</x:v>
      </x:c>
    </x:row>
    <x:row r="854" ht="60" customHeight="1">
      <x:c r="A854" s="172" t="str">
        <x:v>R05</x:v>
      </x:c>
      <x:c r="B854" s="172" t="str">
        <x:v>4C response analysis and interpretation</x:v>
      </x:c>
      <x:c r="C854" s="172" t="str">
        <x:v>Nonnumeric responses</x:v>
      </x:c>
      <x:c r="D854" s="172" t="str">
        <x:v>One DK, one NA and no blanks in the source worked example.</x:v>
      </x:c>
    </x:row>
    <x:row r="855" ht="60" customHeight="1">
      <x:c r="A855" s="172" t="str">
        <x:v>R05</x:v>
      </x:c>
      <x:c r="B855" s="172" t="str">
        <x:v>4C response analysis and interpretation</x:v>
      </x:c>
      <x:c r="C855" s="172" t="str">
        <x:v>Favourable result</x:v>
      </x:c>
      <x:c r="D855" s="172" t="str">
        <x:v>Seven of ten are favourable: 70.0%, not 70% ready.</x:v>
      </x:c>
    </x:row>
    <x:row r="856" ht="60" customHeight="1">
      <x:c r="A856" s="172" t="str">
        <x:v>R05</x:v>
      </x:c>
      <x:c r="B856" s="172" t="str">
        <x:v>4C response analysis and interpretation</x:v>
      </x:c>
      <x:c r="C856" s="172" t="str">
        <x:v>Descriptive mean</x:v>
      </x:c>
      <x:c r="D856" s="172" t="str">
        <x:v>37 divided by ten gives 3.7; distribution remains primary.</x:v>
      </x:c>
    </x:row>
    <x:row r="857" ht="60" customHeight="1">
      <x:c r="A857" s="172" t="str">
        <x:v>R05</x:v>
      </x:c>
      <x:c r="B857" s="172" t="str">
        <x:v>4C response analysis and interpretation</x:v>
      </x:c>
      <x:c r="C857" s="172" t="str">
        <x:v>Domain completeness</x:v>
      </x:c>
      <x:c r="D857" s="172" t="str">
        <x:v>A person missing Q02 is excluded from the Clarity mean, not assigned a zero.</x:v>
      </x:c>
    </x:row>
    <x:row r="858" ht="60" customHeight="1">
      <x:c r="A858" s="172" t="str">
        <x:v>R05</x:v>
      </x:c>
      <x:c r="B858" s="172" t="str">
        <x:v>4C response analysis and interpretation</x:v>
      </x:c>
      <x:c r="C858" s="172" t="str">
        <x:v>Reporting safeguard</x:v>
      </x:c>
      <x:c r="D858" s="172" t="str">
        <x:v>Suppress small identifiable groups; threshold is a local safeguard, not a psychometric norm.</x:v>
      </x:c>
    </x:row>
    <x:row r="859" ht="60" customHeight="1">
      <x:c r="A859" s="172" t="str">
        <x:v>R05</x:v>
      </x:c>
      <x:c r="B859" s="172" t="str">
        <x:v>4C response analysis and interpretation</x:v>
      </x:c>
      <x:c r="C859" s="172" t="str">
        <x:v>Interpretation and action</x:v>
      </x:c>
      <x:c r="D859" s="172" t="str">
        <x:v>Low capacity-related responses trigger a roster and workload check before more communication.</x:v>
      </x:c>
    </x:row>
    <x:row r="860" ht="60" customHeight="1">
      <x:c r="A860" s="172" t="str">
        <x:v>R06</x:v>
      </x:c>
      <x:c r="B860" s="172" t="str">
        <x:v>Readiness gap-to-action matrix</x:v>
      </x:c>
      <x:c r="C860" s="172" t="str">
        <x:v>Gap and domain</x:v>
      </x:c>
      <x:c r="D860" s="172" t="str">
        <x:v>Capacity: 52 hours of preparation are required but only 40 are available.</x:v>
      </x:c>
    </x:row>
    <x:row r="861" ht="60" customHeight="1">
      <x:c r="A861" s="172" t="str">
        <x:v>R06</x:v>
      </x:c>
      <x:c r="B861" s="172" t="str">
        <x:v>Readiness gap-to-action matrix</x:v>
      </x:c>
      <x:c r="C861" s="172" t="str">
        <x:v>Consequence</x:v>
      </x:c>
      <x:c r="D861" s="172" t="str">
        <x:v>Practice or ordinary service would be displaced without cover.</x:v>
      </x:c>
    </x:row>
    <x:row r="862" ht="60" customHeight="1">
      <x:c r="A862" s="172" t="str">
        <x:v>R06</x:v>
      </x:c>
      <x:c r="B862" s="172" t="str">
        <x:v>Readiness gap-to-action matrix</x:v>
      </x:c>
      <x:c r="C862" s="172" t="str">
        <x:v>Evidence</x:v>
      </x:c>
      <x:c r="D862" s="172" t="str">
        <x:v>The roster and preparation estimate show a 12-hour gap; absence assumptions are checked.</x:v>
      </x:c>
    </x:row>
    <x:row r="863" ht="60" customHeight="1">
      <x:c r="A863" s="172" t="str">
        <x:v>R06</x:v>
      </x:c>
      <x:c r="B863" s="172" t="str">
        <x:v>Readiness gap-to-action matrix</x:v>
      </x:c>
      <x:c r="C863" s="172" t="str">
        <x:v>Response options</x:v>
      </x:c>
      <x:c r="D863" s="172" t="str">
        <x:v>Provide cover, defer nonessential work or narrow the first pilot.</x:v>
      </x:c>
    </x:row>
    <x:row r="864" ht="60" customHeight="1">
      <x:c r="A864" s="172" t="str">
        <x:v>R06</x:v>
      </x:c>
      <x:c r="B864" s="172" t="str">
        <x:v>Readiness gap-to-action matrix</x:v>
      </x:c>
      <x:c r="C864" s="172" t="str">
        <x:v>Decision and owner</x:v>
      </x:c>
      <x:c r="D864" s="172" t="str">
        <x:v>Operations authorises cover; the service owner protects practice time.</x:v>
      </x:c>
    </x:row>
    <x:row r="865" ht="60" customHeight="1">
      <x:c r="A865" s="172" t="str">
        <x:v>R06</x:v>
      </x:c>
      <x:c r="B865" s="172" t="str">
        <x:v>Readiness gap-to-action matrix</x:v>
      </x:c>
      <x:c r="C865" s="172" t="str">
        <x:v>Dependencies</x:v>
      </x:c>
      <x:c r="D865" s="172" t="str">
        <x:v>Confirm available competent cover and publish the revised roster.</x:v>
      </x:c>
    </x:row>
    <x:row r="866" ht="60" customHeight="1">
      <x:c r="A866" s="172" t="str">
        <x:v>R06</x:v>
      </x:c>
      <x:c r="B866" s="172" t="str">
        <x:v>Readiness gap-to-action matrix</x:v>
      </x:c>
      <x:c r="C866" s="172" t="str">
        <x:v>Closure evidence</x:v>
      </x:c>
      <x:c r="D866" s="172" t="str">
        <x:v>A named roster provides at least the required protected time without uncovered service.</x:v>
      </x:c>
    </x:row>
    <x:row r="867" ht="60" customHeight="1">
      <x:c r="A867" s="172" t="str">
        <x:v>R06</x:v>
      </x:c>
      <x:c r="B867" s="172" t="str">
        <x:v>Readiness gap-to-action matrix</x:v>
      </x:c>
      <x:c r="C867" s="172" t="str">
        <x:v>Residual review</x:v>
      </x:c>
      <x:c r="D867" s="172" t="str">
        <x:v>Check actual support demand during the pilot and adjust if it exceeds the estimate.</x:v>
      </x:c>
    </x:row>
    <x:row r="868" ht="60" customHeight="1">
      <x:c r="A868" s="172" t="str">
        <x:v>R07</x:v>
      </x:c>
      <x:c r="B868" s="172" t="str">
        <x:v>Five-gate readiness decision record</x:v>
      </x:c>
      <x:c r="C868" s="172" t="str">
        <x:v>Critical population</x:v>
      </x:c>
      <x:c r="D868" s="172" t="str">
        <x:v>Shift users and assisted-route users are included; no office-only inference is accepted.</x:v>
      </x:c>
    </x:row>
    <x:row r="869" ht="60" customHeight="1">
      <x:c r="A869" s="172" t="str">
        <x:v>R07</x:v>
      </x:c>
      <x:c r="B869" s="172" t="str">
        <x:v>Five-gate readiness decision record</x:v>
      </x:c>
      <x:c r="C869" s="172" t="str">
        <x:v>Operational readiness</x:v>
      </x:c>
      <x:c r="D869" s="172" t="str">
        <x:v>The deputy route is tested using a realistic absent-approver scenario.</x:v>
      </x:c>
    </x:row>
    <x:row r="870" ht="60" customHeight="1">
      <x:c r="A870" s="172" t="str">
        <x:v>R07</x:v>
      </x:c>
      <x:c r="B870" s="172" t="str">
        <x:v>Five-gate readiness decision record</x:v>
      </x:c>
      <x:c r="C870" s="172" t="str">
        <x:v>Capacity</x:v>
      </x:c>
      <x:c r="D870" s="172" t="str">
        <x:v>Cover resolves the 12-hour preparation gap; ordinary service remains staffed.</x:v>
      </x:c>
    </x:row>
    <x:row r="871" ht="60" customHeight="1">
      <x:c r="A871" s="172" t="str">
        <x:v>R07</x:v>
      </x:c>
      <x:c r="B871" s="172" t="str">
        <x:v>Five-gate readiness decision record</x:v>
      </x:c>
      <x:c r="C871" s="172" t="str">
        <x:v>Sponsorship</x:v>
      </x:c>
      <x:c r="D871" s="172" t="str">
        <x:v>The sponsor signs the scope, cover and decision-limit record.</x:v>
      </x:c>
    </x:row>
    <x:row r="872" ht="60" customHeight="1">
      <x:c r="A872" s="172" t="str">
        <x:v>R07</x:v>
      </x:c>
      <x:c r="B872" s="172" t="str">
        <x:v>Five-gate readiness decision record</x:v>
      </x:c>
      <x:c r="C872" s="172" t="str">
        <x:v>Capability</x:v>
      </x:c>
      <x:c r="D872" s="172" t="str">
        <x:v>Advisers demonstrate routine and exception handoffs against agreed criteria.</x:v>
      </x:c>
    </x:row>
    <x:row r="873" ht="60" customHeight="1">
      <x:c r="A873" s="172" t="str">
        <x:v>R07</x:v>
      </x:c>
      <x:c r="B873" s="172" t="str">
        <x:v>Five-gate readiness decision record</x:v>
      </x:c>
      <x:c r="C873" s="172" t="str">
        <x:v>Residual uncertainty</x:v>
      </x:c>
      <x:c r="D873" s="172" t="str">
        <x:v>The first wave remains limited to one site while transferability is examined.</x:v>
      </x:c>
    </x:row>
    <x:row r="874" ht="60" customHeight="1">
      <x:c r="A874" s="172" t="str">
        <x:v>R07</x:v>
      </x:c>
      <x:c r="B874" s="172" t="str">
        <x:v>Five-gate readiness decision record</x:v>
      </x:c>
      <x:c r="C874" s="172" t="str">
        <x:v>Decision</x:v>
      </x:c>
      <x:c r="D874" s="172" t="str">
        <x:v>The sponsor authorises the bounded pilot only after evidence is reviewed.</x:v>
      </x:c>
    </x:row>
    <x:row r="875" ht="60" customHeight="1">
      <x:c r="A875" s="172" t="str">
        <x:v>R07</x:v>
      </x:c>
      <x:c r="B875" s="172" t="str">
        <x:v>Five-gate readiness decision record</x:v>
      </x:c>
      <x:c r="C875" s="172" t="str">
        <x:v>Reopen trigger</x:v>
      </x:c>
      <x:c r="D875" s="172" t="str">
        <x:v>A new site, guide version, support gap or serious access failure reopens the relevant gates.</x:v>
      </x:c>
    </x:row>
    <x:row r="876" ht="60" customHeight="1">
      <x:c r="A876" s="172" t="str">
        <x:v>R08</x:v>
      </x:c>
      <x:c r="B876" s="172" t="str">
        <x:v>Readiness feedback and re-assessment workshop</x:v>
      </x:c>
      <x:c r="C876" s="172" t="str">
        <x:v>Opening, 10 minutes</x:v>
      </x:c>
      <x:c r="D876" s="172" t="str">
        <x:v>We are deciding the conditions for a bounded pilot, not seeking a reassuring score.</x:v>
      </x:c>
    </x:row>
    <x:row r="877" ht="60" customHeight="1">
      <x:c r="A877" s="172" t="str">
        <x:v>R08</x:v>
      </x:c>
      <x:c r="B877" s="172" t="str">
        <x:v>Readiness feedback and re-assessment workshop</x:v>
      </x:c>
      <x:c r="C877" s="172" t="str">
        <x:v>Evidence, 20 minutes</x:v>
      </x:c>
      <x:c r="D877" s="172" t="str">
        <x:v>Survey capacity concerns are checked against the 40-hour roster and 52-hour demand.</x:v>
      </x:c>
    </x:row>
    <x:row r="878" ht="60" customHeight="1">
      <x:c r="A878" s="172" t="str">
        <x:v>R08</x:v>
      </x:c>
      <x:c r="B878" s="172" t="str">
        <x:v>Readiness feedback and re-assessment workshop</x:v>
      </x:c>
      <x:c r="C878" s="172" t="str">
        <x:v>Challenge, 20 minutes</x:v>
      </x:c>
      <x:c r="D878" s="172" t="str">
        <x:v>Shift representatives identify the absent-approver scenario as essential.</x:v>
      </x:c>
    </x:row>
    <x:row r="879" ht="60" customHeight="1">
      <x:c r="A879" s="172" t="str">
        <x:v>R08</x:v>
      </x:c>
      <x:c r="B879" s="172" t="str">
        <x:v>Readiness feedback and re-assessment workshop</x:v>
      </x:c>
      <x:c r="C879" s="172" t="str">
        <x:v>Prioritise, 20 minutes</x:v>
      </x:c>
      <x:c r="D879" s="172" t="str">
        <x:v>Resolve cover, deputy authority and conflicting guidance before additional launch messages.</x:v>
      </x:c>
    </x:row>
    <x:row r="880" ht="60" customHeight="1">
      <x:c r="A880" s="172" t="str">
        <x:v>R08</x:v>
      </x:c>
      <x:c r="B880" s="172" t="str">
        <x:v>Readiness feedback and re-assessment workshop</x:v>
      </x:c>
      <x:c r="C880" s="172" t="str">
        <x:v>Decide, 10 minutes</x:v>
      </x:c>
      <x:c r="D880" s="172" t="str">
        <x:v>The sponsor pauses full rollout and authorises preparation for a one-site test.</x:v>
      </x:c>
    </x:row>
    <x:row r="881" ht="60" customHeight="1">
      <x:c r="A881" s="172" t="str">
        <x:v>R08</x:v>
      </x:c>
      <x:c r="B881" s="172" t="str">
        <x:v>Readiness feedback and re-assessment workshop</x:v>
      </x:c>
      <x:c r="C881" s="172" t="str">
        <x:v>Commit, 10 minutes</x:v>
      </x:c>
      <x:c r="D881" s="172" t="str">
        <x:v>Operations confirms cover; HR tests authority; the analyst updates the evidence pack.</x:v>
      </x:c>
    </x:row>
    <x:row r="882" ht="60" customHeight="1">
      <x:c r="A882" s="172" t="str">
        <x:v>R08</x:v>
      </x:c>
      <x:c r="B882" s="172" t="str">
        <x:v>Readiness feedback and re-assessment workshop</x:v>
      </x:c>
      <x:c r="C882" s="172" t="str">
        <x:v>Re-assessment</x:v>
      </x:c>
      <x:c r="D882" s="172" t="str">
        <x:v>Repeat relevant work trials and review survey items only where the change and population are comparable.</x:v>
      </x:c>
    </x:row>
    <x:row r="883" ht="60" customHeight="1">
      <x:c r="A883" s="172" t="str">
        <x:v>R08</x:v>
      </x:c>
      <x:c r="B883" s="172" t="str">
        <x:v>Readiness feedback and re-assessment workshop</x:v>
      </x:c>
      <x:c r="C883" s="172" t="str">
        <x:v>Return findings</x:v>
      </x:c>
      <x:c r="D883" s="172" t="str">
        <x:v>Publish an accessible summary of concerns, decisions and support actions without identifiable comments.</x:v>
      </x:c>
    </x:row>
  </x:sheetData>
  <x:mergeCells>
    <x:mergeCell ref="A1:L2"/>
    <x:mergeCell ref="A3:L4"/>
    <x:mergeCell ref="A5:C5"/>
    <x:mergeCell ref="D5:F5"/>
    <x:mergeCell ref="G5:I5"/>
    <x:mergeCell ref="J5:L5"/>
  </x:mergeCells>
  <x:pageMargins left="0.7" right="0.7" top="0.75" bottom="0.75" header="0.3" footer="0.3"/>
  <x:tableParts count="1">
    <x:tablePart xmlns:r="http://schemas.openxmlformats.org/officeDocument/2006/relationships" r:id="Rdd31b6d9dc6649de"/>
  </x:tableParts>
</x:worksheet>
</file>

<file path=xl/worksheets/sheet16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2" t="str">
        <x:v>HR DELIVERY  |  EXAMPLE | Source readiness calculation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U04 p.124 / exact worked response set; no connection to live survey data.</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EXAMPLE</x:v>
      </x:c>
      <x:c r="K5" s="24"/>
      <x:c r="L5" s="24"/>
    </x:row>
    <x:row r="6" ht="22" customHeight="1">
      <x:c r="A6" s="4"/>
      <x:c r="B6" s="4"/>
      <x:c r="C6" s="4"/>
      <x:c r="D6" s="4"/>
      <x:c r="E6" s="4"/>
      <x:c r="F6" s="4"/>
      <x:c r="G6" s="4"/>
      <x:c r="H6" s="4"/>
      <x:c r="I6" s="4"/>
      <x:c r="J6" s="4"/>
      <x:c r="K6" s="4"/>
      <x:c r="L6" s="4"/>
    </x:row>
    <x:row r="7" ht="22" customHeight="1">
      <x:c r="A7" s="4"/>
      <x:c r="B7" s="4"/>
      <x:c r="C7" s="4"/>
      <x:c r="D7" s="4"/>
      <x:c r="E7" s="4"/>
      <x:c r="F7" s="4"/>
      <x:c r="G7" s="4"/>
      <x:c r="H7" s="4"/>
      <x:c r="I7" s="4"/>
      <x:c r="J7" s="4"/>
      <x:c r="K7" s="4"/>
      <x:c r="L7" s="4"/>
    </x:row>
    <x:row r="8" ht="32" customHeight="1">
      <x:c r="A8" s="99" t="str">
        <x:v>Response no.</x:v>
      </x:c>
      <x:c r="B8" s="99" t="str">
        <x:v>Source response</x:v>
      </x:c>
      <x:c r="C8" s="99" t="str">
        <x:v>Numeric valid value</x:v>
      </x:c>
      <x:c r="D8" s="4"/>
      <x:c r="E8" s="4" t="str">
        <x:v>Statistic</x:v>
      </x:c>
      <x:c r="F8" s="4" t="str">
        <x:v>Calculated value</x:v>
      </x:c>
      <x:c r="G8" s="4"/>
      <x:c r="H8" s="4"/>
      <x:c r="I8" s="4"/>
      <x:c r="J8" s="4"/>
      <x:c r="K8" s="4"/>
      <x:c r="L8" s="4"/>
    </x:row>
    <x:row r="9" ht="22" customHeight="1">
      <x:c r="A9" s="4" t="n">
        <x:v>1</x:v>
      </x:c>
      <x:c r="B9" s="4" t="n">
        <x:v>4</x:v>
      </x:c>
      <x:c r="C9" s="4" t="n">
        <x:f>IF(ISNUMBER(B9),IF(AND(B9&gt;=1,B9&lt;=5,MOD(B9,1)=0),B9,""),"")</x:f>
        <x:v>4</x:v>
      </x:c>
      <x:c r="D9" s="4"/>
      <x:c r="E9" s="4" t="str">
        <x:v>Valid n</x:v>
      </x:c>
      <x:c r="F9" s="4" t="n">
        <x:f>COUNT(C9:C20)</x:f>
        <x:v>10</x:v>
      </x:c>
      <x:c r="G9" s="4"/>
      <x:c r="H9" s="4"/>
      <x:c r="I9" s="4"/>
      <x:c r="J9" s="4"/>
      <x:c r="K9" s="4"/>
      <x:c r="L9" s="4"/>
    </x:row>
    <x:row r="10" ht="22" customHeight="1">
      <x:c r="A10" s="4" t="n">
        <x:v>2</x:v>
      </x:c>
      <x:c r="B10" s="4" t="n">
        <x:v>5</x:v>
      </x:c>
      <x:c r="C10" s="4" t="n">
        <x:f>IF(ISNUMBER(B10),IF(AND(B10&gt;=1,B10&lt;=5,MOD(B10,1)=0),B10,""),"")</x:f>
        <x:v>5</x:v>
      </x:c>
      <x:c r="D10" s="4"/>
      <x:c r="E10" s="4" t="str">
        <x:v>Favourable n</x:v>
      </x:c>
      <x:c r="F10" s="4" t="n">
        <x:f>COUNTIF(C9:C20,4)+COUNTIF(C9:C20,5)</x:f>
        <x:v>7</x:v>
      </x:c>
      <x:c r="G10" s="4"/>
      <x:c r="H10" s="4"/>
      <x:c r="I10" s="4"/>
      <x:c r="J10" s="4"/>
      <x:c r="K10" s="4"/>
      <x:c r="L10" s="4"/>
    </x:row>
    <x:row r="11" ht="22" customHeight="1">
      <x:c r="A11" s="4" t="n">
        <x:v>3</x:v>
      </x:c>
      <x:c r="B11" s="4" t="n">
        <x:v>4</x:v>
      </x:c>
      <x:c r="C11" s="4" t="n">
        <x:f>IF(ISNUMBER(B11),IF(AND(B11&gt;=1,B11&lt;=5,MOD(B11,1)=0),B11,""),"")</x:f>
        <x:v>4</x:v>
      </x:c>
      <x:c r="D11" s="4"/>
      <x:c r="E11" s="4" t="str">
        <x:v>Favourable %</x:v>
      </x:c>
      <x:c r="F11" s="166" t="n">
        <x:f>F10/F9</x:f>
        <x:v>0.7</x:v>
      </x:c>
      <x:c r="G11" s="4"/>
      <x:c r="H11" s="4"/>
      <x:c r="I11" s="4"/>
      <x:c r="J11" s="4"/>
      <x:c r="K11" s="4"/>
      <x:c r="L11" s="4"/>
    </x:row>
    <x:row r="12" ht="22" customHeight="1">
      <x:c r="A12" s="4" t="n">
        <x:v>4</x:v>
      </x:c>
      <x:c r="B12" s="4" t="n">
        <x:v>3</x:v>
      </x:c>
      <x:c r="C12" s="4" t="n">
        <x:f>IF(ISNUMBER(B12),IF(AND(B12&gt;=1,B12&lt;=5,MOD(B12,1)=0),B12,""),"")</x:f>
        <x:v>3</x:v>
      </x:c>
      <x:c r="D12" s="4"/>
      <x:c r="E12" s="4" t="str">
        <x:v>Mean</x:v>
      </x:c>
      <x:c r="F12" s="160" t="n">
        <x:f>SUM(C9:C20)/F9</x:f>
        <x:v>3.7</x:v>
      </x:c>
      <x:c r="G12" s="4"/>
      <x:c r="H12" s="4"/>
      <x:c r="I12" s="4"/>
      <x:c r="J12" s="4"/>
      <x:c r="K12" s="4"/>
      <x:c r="L12" s="4"/>
    </x:row>
    <x:row r="13" ht="22" customHeight="1">
      <x:c r="A13" s="4" t="n">
        <x:v>5</x:v>
      </x:c>
      <x:c r="B13" s="4" t="n">
        <x:v>2</x:v>
      </x:c>
      <x:c r="C13" s="4" t="n">
        <x:f>IF(ISNUMBER(B13),IF(AND(B13&gt;=1,B13&lt;=5,MOD(B13,1)=0),B13,""),"")</x:f>
        <x:v>2</x:v>
      </x:c>
      <x:c r="D13" s="4"/>
      <x:c r="E13" s="4" t="str">
        <x:v>DK</x:v>
      </x:c>
      <x:c r="F13" s="4" t="n">
        <x:f>COUNTIF(B9:B20,"DK")</x:f>
        <x:v>1</x:v>
      </x:c>
      <x:c r="G13" s="4"/>
      <x:c r="H13" s="4"/>
      <x:c r="I13" s="4"/>
      <x:c r="J13" s="4"/>
      <x:c r="K13" s="4"/>
      <x:c r="L13" s="4"/>
    </x:row>
    <x:row r="14" ht="22" customHeight="1">
      <x:c r="A14" s="4" t="n">
        <x:v>6</x:v>
      </x:c>
      <x:c r="B14" s="4" t="n">
        <x:v>4</x:v>
      </x:c>
      <x:c r="C14" s="4" t="n">
        <x:f>IF(ISNUMBER(B14),IF(AND(B14&gt;=1,B14&lt;=5,MOD(B14,1)=0),B14,""),"")</x:f>
        <x:v>4</x:v>
      </x:c>
      <x:c r="D14" s="4"/>
      <x:c r="E14" s="4" t="str">
        <x:v>NA</x:v>
      </x:c>
      <x:c r="F14" s="4" t="n">
        <x:f>COUNTIF(B9:B20,"NA")</x:f>
        <x:v>1</x:v>
      </x:c>
      <x:c r="G14" s="4"/>
      <x:c r="H14" s="4"/>
      <x:c r="I14" s="4"/>
      <x:c r="J14" s="4"/>
      <x:c r="K14" s="4"/>
      <x:c r="L14" s="4"/>
    </x:row>
    <x:row r="15" ht="22" customHeight="1">
      <x:c r="A15" s="4" t="n">
        <x:v>7</x:v>
      </x:c>
      <x:c r="B15" s="4" t="n">
        <x:v>1</x:v>
      </x:c>
      <x:c r="C15" s="4" t="n">
        <x:f>IF(ISNUMBER(B15),IF(AND(B15&gt;=1,B15&lt;=5,MOD(B15,1)=0),B15,""),"")</x:f>
        <x:v>1</x:v>
      </x:c>
      <x:c r="D15" s="4"/>
      <x:c r="E15" s="4" t="str">
        <x:v>Blank</x:v>
      </x:c>
      <x:c r="F15" s="4" t="n">
        <x:f>COUNTBLANK(B9:B20)</x:f>
        <x:v>0</x:v>
      </x:c>
      <x:c r="G15" s="4"/>
      <x:c r="H15" s="4"/>
      <x:c r="I15" s="4"/>
      <x:c r="J15" s="4"/>
      <x:c r="K15" s="4"/>
      <x:c r="L15" s="4"/>
    </x:row>
    <x:row r="16" ht="22" customHeight="1">
      <x:c r="A16" s="4" t="n">
        <x:v>8</x:v>
      </x:c>
      <x:c r="B16" s="4" t="n">
        <x:v>5</x:v>
      </x:c>
      <x:c r="C16" s="4" t="n">
        <x:f>IF(ISNUMBER(B16),IF(AND(B16&gt;=1,B16&lt;=5,MOD(B16,1)=0),B16,""),"")</x:f>
        <x:v>5</x:v>
      </x:c>
      <x:c r="D16" s="4"/>
      <x:c r="E16" s="4"/>
      <x:c r="F16" s="4"/>
      <x:c r="G16" s="4"/>
      <x:c r="H16" s="4"/>
      <x:c r="I16" s="4"/>
      <x:c r="J16" s="4"/>
      <x:c r="K16" s="4"/>
      <x:c r="L16" s="4"/>
    </x:row>
    <x:row r="17" ht="22" customHeight="1">
      <x:c r="A17" s="4" t="n">
        <x:v>9</x:v>
      </x:c>
      <x:c r="B17" s="4" t="n">
        <x:v>5</x:v>
      </x:c>
      <x:c r="C17" s="4" t="n">
        <x:f>IF(ISNUMBER(B17),IF(AND(B17&gt;=1,B17&lt;=5,MOD(B17,1)=0),B17,""),"")</x:f>
        <x:v>5</x:v>
      </x:c>
      <x:c r="D17" s="4"/>
      <x:c r="E17" s="4"/>
      <x:c r="F17" s="4"/>
      <x:c r="G17" s="4"/>
      <x:c r="H17" s="4"/>
      <x:c r="I17" s="4"/>
      <x:c r="J17" s="4"/>
      <x:c r="K17" s="4"/>
      <x:c r="L17" s="4"/>
    </x:row>
    <x:row r="18" ht="22" customHeight="1">
      <x:c r="A18" s="4" t="n">
        <x:v>10</x:v>
      </x:c>
      <x:c r="B18" s="4" t="n">
        <x:v>4</x:v>
      </x:c>
      <x:c r="C18" s="4" t="n">
        <x:f>IF(ISNUMBER(B18),IF(AND(B18&gt;=1,B18&lt;=5,MOD(B18,1)=0),B18,""),"")</x:f>
        <x:v>4</x:v>
      </x:c>
      <x:c r="D18" s="4"/>
      <x:c r="E18" s="4"/>
      <x:c r="F18" s="4"/>
      <x:c r="G18" s="4"/>
      <x:c r="H18" s="4"/>
      <x:c r="I18" s="4"/>
      <x:c r="J18" s="4"/>
      <x:c r="K18" s="4"/>
      <x:c r="L18" s="4"/>
    </x:row>
    <x:row r="19" ht="32" customHeight="1">
      <x:c r="A19" s="4" t="n">
        <x:v>11</x:v>
      </x:c>
      <x:c r="B19" s="4" t="str">
        <x:v>DK</x:v>
      </x:c>
      <x:c r="C19" s="4" t="str">
        <x:f>IF(ISNUMBER(B19),IF(AND(B19&gt;=1,B19&lt;=5,MOD(B19,1)=0),B19,""),"")</x:f>
      </x:c>
      <x:c r="D19" s="4"/>
      <x:c r="E19" s="99" t="str">
        <x:v>Response category</x:v>
      </x:c>
      <x:c r="F19" s="99" t="str">
        <x:v>Count</x:v>
      </x:c>
      <x:c r="G19" s="4"/>
      <x:c r="H19" s="4"/>
      <x:c r="I19" s="4"/>
      <x:c r="J19" s="4"/>
      <x:c r="K19" s="4"/>
      <x:c r="L19" s="4"/>
    </x:row>
    <x:row r="20" ht="22" customHeight="1">
      <x:c r="A20" s="4" t="n">
        <x:v>12</x:v>
      </x:c>
      <x:c r="B20" s="4" t="str">
        <x:v>NA</x:v>
      </x:c>
      <x:c r="C20" s="4" t="str">
        <x:f>IF(ISNUMBER(B20),IF(AND(B20&gt;=1,B20&lt;=5,MOD(B20,1)=0),B20,""),"")</x:f>
      </x:c>
      <x:c r="D20" s="4"/>
      <x:c r="E20" s="4" t="n">
        <x:v>1</x:v>
      </x:c>
      <x:c r="F20" s="4" t="n">
        <x:f>COUNTIF($C$9:$C$20,E20)</x:f>
        <x:v>1</x:v>
      </x:c>
      <x:c r="G20" s="4"/>
      <x:c r="H20" s="4"/>
      <x:c r="I20" s="4"/>
      <x:c r="J20" s="4"/>
      <x:c r="K20" s="4"/>
      <x:c r="L20" s="4"/>
    </x:row>
    <x:row r="21" ht="22" customHeight="1">
      <x:c r="A21" s="4"/>
      <x:c r="B21" s="4"/>
      <x:c r="C21" s="4"/>
      <x:c r="D21" s="4"/>
      <x:c r="E21" s="4" t="n">
        <x:v>2</x:v>
      </x:c>
      <x:c r="F21" s="4" t="n">
        <x:f>COUNTIF($C$9:$C$20,E21)</x:f>
        <x:v>1</x:v>
      </x:c>
      <x:c r="G21" s="4"/>
      <x:c r="H21" s="4"/>
      <x:c r="I21" s="4"/>
      <x:c r="J21" s="4"/>
      <x:c r="K21" s="4"/>
      <x:c r="L21" s="4"/>
    </x:row>
    <x:row r="22" ht="22" customHeight="1">
      <x:c r="A22" s="4"/>
      <x:c r="B22" s="4"/>
      <x:c r="C22" s="4"/>
      <x:c r="D22" s="4"/>
      <x:c r="E22" s="4" t="n">
        <x:v>3</x:v>
      </x:c>
      <x:c r="F22" s="4" t="n">
        <x:f>COUNTIF($C$9:$C$20,E22)</x:f>
        <x:v>1</x:v>
      </x:c>
      <x:c r="G22" s="4"/>
      <x:c r="H22" s="4"/>
      <x:c r="I22" s="4"/>
      <x:c r="J22" s="4"/>
      <x:c r="K22" s="4"/>
      <x:c r="L22" s="4"/>
    </x:row>
    <x:row r="23" ht="22" customHeight="1">
      <x:c r="A23" s="4"/>
      <x:c r="B23" s="4"/>
      <x:c r="C23" s="4"/>
      <x:c r="D23" s="4"/>
      <x:c r="E23" s="4" t="n">
        <x:v>4</x:v>
      </x:c>
      <x:c r="F23" s="4" t="n">
        <x:f>COUNTIF($C$9:$C$20,E23)</x:f>
        <x:v>4</x:v>
      </x:c>
      <x:c r="G23" s="4"/>
      <x:c r="H23" s="4"/>
      <x:c r="I23" s="4"/>
      <x:c r="J23" s="4"/>
      <x:c r="K23" s="4"/>
      <x:c r="L23" s="4"/>
    </x:row>
    <x:row r="24" ht="22" customHeight="1">
      <x:c r="A24" s="4"/>
      <x:c r="B24" s="4"/>
      <x:c r="C24" s="4"/>
      <x:c r="D24" s="4"/>
      <x:c r="E24" s="4" t="n">
        <x:v>5</x:v>
      </x:c>
      <x:c r="F24" s="4" t="n">
        <x:f>COUNTIF($C$9:$C$20,E24)</x:f>
        <x:v>3</x:v>
      </x:c>
      <x:c r="G24" s="4"/>
      <x:c r="H24" s="4"/>
      <x:c r="I24" s="4"/>
      <x:c r="J24" s="4"/>
      <x:c r="K24" s="4"/>
      <x:c r="L24" s="4"/>
    </x:row>
    <x:row r="25" ht="22" customHeight="1">
      <x:c r="A25" s="4"/>
      <x:c r="B25" s="4"/>
      <x:c r="C25" s="4"/>
      <x:c r="D25" s="4"/>
      <x:c r="E25" s="4"/>
      <x:c r="F25" s="4"/>
      <x:c r="G25" s="4"/>
      <x:c r="H25" s="4"/>
      <x:c r="I25" s="4"/>
      <x:c r="J25" s="4"/>
      <x:c r="K25" s="4"/>
      <x:c r="L25" s="4"/>
    </x:row>
    <x:row r="26" ht="22" customHeight="1">
      <x:c r="A26" s="4"/>
      <x:c r="B26" s="4"/>
      <x:c r="C26" s="4"/>
      <x:c r="D26" s="4"/>
      <x:c r="E26" s="4"/>
      <x:c r="F26" s="4"/>
      <x:c r="G26" s="4"/>
      <x:c r="H26" s="4"/>
      <x:c r="I26" s="4"/>
      <x:c r="J26" s="4"/>
      <x:c r="K26" s="4"/>
      <x:c r="L26" s="4"/>
    </x:row>
    <x:row r="27" ht="22" customHeight="1">
      <x:c r="A27" s="4"/>
      <x:c r="B27" s="4"/>
      <x:c r="C27" s="4"/>
      <x:c r="D27" s="4"/>
      <x:c r="E27" s="4"/>
      <x:c r="F27" s="4"/>
      <x:c r="G27" s="4"/>
      <x:c r="H27" s="4"/>
      <x:c r="I27" s="4"/>
      <x:c r="J27" s="4"/>
      <x:c r="K27" s="4"/>
      <x:c r="L27" s="4"/>
    </x:row>
    <x:row r="28" ht="22" customHeight="1">
      <x:c r="A28" s="4"/>
      <x:c r="B28" s="4"/>
      <x:c r="C28" s="4"/>
      <x:c r="D28" s="4"/>
      <x:c r="E28" s="4"/>
      <x:c r="F28" s="4"/>
      <x:c r="G28" s="4"/>
      <x:c r="H28" s="4"/>
      <x:c r="I28" s="4"/>
      <x:c r="J28" s="4"/>
      <x:c r="K28" s="4"/>
      <x:c r="L28" s="4"/>
    </x:row>
    <x:row r="29" ht="22" customHeight="1">
      <x:c r="A29" s="4"/>
      <x:c r="B29" s="4"/>
      <x:c r="C29" s="4"/>
      <x:c r="D29" s="4"/>
      <x:c r="E29" s="4"/>
      <x:c r="F29" s="4"/>
      <x:c r="G29" s="4"/>
      <x:c r="H29" s="4"/>
      <x:c r="I29" s="4"/>
      <x:c r="J29" s="4"/>
      <x:c r="K29" s="4"/>
      <x:c r="L29" s="4"/>
    </x:row>
    <x:row r="30" ht="22" customHeight="1">
      <x:c r="A30" s="4"/>
      <x:c r="B30" s="4"/>
      <x:c r="C30" s="4"/>
      <x:c r="D30" s="4"/>
      <x:c r="E30" s="4"/>
      <x:c r="F30" s="4"/>
      <x:c r="G30" s="4"/>
      <x:c r="H30" s="4"/>
      <x:c r="I30" s="4"/>
      <x:c r="J30" s="4"/>
      <x:c r="K30" s="4"/>
      <x:c r="L30" s="4"/>
    </x:row>
    <x:row r="31" ht="22" customHeight="1">
      <x:c r="A31" s="4"/>
      <x:c r="B31" s="4"/>
      <x:c r="C31" s="4"/>
      <x:c r="D31" s="4"/>
      <x:c r="E31" s="4"/>
      <x:c r="F31" s="4"/>
      <x:c r="G31" s="4"/>
      <x:c r="H31" s="4"/>
      <x:c r="I31" s="4"/>
      <x:c r="J31" s="4"/>
      <x:c r="K31" s="4"/>
      <x:c r="L31" s="4"/>
    </x:row>
    <x:row r="32" ht="22" customHeight="1">
      <x:c r="A32" s="4"/>
      <x:c r="B32" s="4"/>
      <x:c r="C32" s="4"/>
      <x:c r="D32" s="4"/>
      <x:c r="E32" s="4"/>
      <x:c r="F32" s="4"/>
      <x:c r="G32" s="4"/>
      <x:c r="H32" s="4"/>
      <x:c r="I32" s="4"/>
      <x:c r="J32" s="4"/>
      <x:c r="K32" s="4"/>
      <x:c r="L32" s="4"/>
    </x:row>
    <x:row r="33" ht="22" customHeight="1">
      <x:c r="A33" s="4"/>
      <x:c r="B33" s="4"/>
      <x:c r="C33" s="4"/>
      <x:c r="D33" s="4"/>
      <x:c r="E33" s="4"/>
      <x:c r="F33" s="4"/>
      <x:c r="G33" s="4"/>
      <x:c r="H33" s="4"/>
      <x:c r="I33" s="4"/>
      <x:c r="J33" s="4"/>
      <x:c r="K33" s="4"/>
      <x:c r="L33" s="4"/>
    </x:row>
    <x:row r="34" ht="22" customHeight="1">
      <x:c r="A34" s="4"/>
      <x:c r="B34" s="4"/>
      <x:c r="C34" s="4"/>
      <x:c r="D34" s="4"/>
      <x:c r="E34" s="4"/>
      <x:c r="F34" s="4"/>
      <x:c r="G34" s="4"/>
      <x:c r="H34" s="4"/>
      <x:c r="I34" s="4"/>
      <x:c r="J34" s="4"/>
      <x:c r="K34" s="4"/>
      <x:c r="L34" s="4"/>
    </x:row>
    <x:row r="35" ht="22" customHeight="1">
      <x:c r="A35" s="4"/>
      <x:c r="B35" s="4"/>
      <x:c r="C35" s="4"/>
      <x:c r="D35" s="4"/>
      <x:c r="E35" s="4"/>
      <x:c r="F35" s="4"/>
      <x:c r="G35" s="4"/>
      <x:c r="H35" s="4"/>
      <x:c r="I35" s="4"/>
      <x:c r="J35" s="4"/>
      <x:c r="K35" s="4"/>
      <x:c r="L35" s="4"/>
    </x:row>
    <x:row r="36" ht="22" customHeight="1">
      <x:c r="A36" s="4"/>
      <x:c r="B36" s="4"/>
      <x:c r="C36" s="4"/>
      <x:c r="D36" s="4"/>
      <x:c r="E36" s="4"/>
      <x:c r="F36" s="4"/>
      <x:c r="G36" s="4"/>
      <x:c r="H36" s="4"/>
      <x:c r="I36" s="4"/>
      <x:c r="J36" s="4"/>
      <x:c r="K36" s="4"/>
      <x:c r="L36" s="4"/>
    </x:row>
    <x:row r="37" ht="22" customHeight="1">
      <x:c r="A37" s="4"/>
      <x:c r="B37" s="4"/>
      <x:c r="C37" s="4"/>
      <x:c r="D37" s="4"/>
      <x:c r="E37" s="4"/>
      <x:c r="F37" s="4"/>
      <x:c r="G37" s="4"/>
      <x:c r="H37" s="4"/>
      <x:c r="I37" s="4"/>
      <x:c r="J37" s="4"/>
      <x:c r="K37" s="4"/>
      <x:c r="L37" s="4"/>
    </x:row>
    <x:row r="38" ht="22" customHeight="1">
      <x:c r="A38" s="4"/>
      <x:c r="B38" s="4"/>
      <x:c r="C38" s="4"/>
      <x:c r="D38" s="4"/>
      <x:c r="E38" s="4"/>
      <x:c r="F38" s="4"/>
      <x:c r="G38" s="4"/>
      <x:c r="H38" s="4"/>
      <x:c r="I38" s="4"/>
      <x:c r="J38" s="4"/>
      <x:c r="K38" s="4"/>
      <x:c r="L38" s="4"/>
    </x:row>
    <x:row r="39" ht="22" customHeight="1">
      <x:c r="A39" s="4"/>
      <x:c r="B39" s="4"/>
      <x:c r="C39" s="4"/>
      <x:c r="D39" s="4"/>
      <x:c r="E39" s="4"/>
      <x:c r="F39" s="4"/>
      <x:c r="G39" s="4"/>
      <x:c r="H39" s="4"/>
      <x:c r="I39" s="4"/>
      <x:c r="J39" s="4"/>
      <x:c r="K39" s="4"/>
      <x:c r="L39" s="4"/>
    </x:row>
    <x:row r="40" ht="22" customHeight="1">
      <x:c r="A40" s="4"/>
      <x:c r="B40" s="4"/>
      <x:c r="C40" s="4"/>
      <x:c r="D40" s="4"/>
      <x:c r="E40" s="4"/>
      <x:c r="F40" s="4"/>
      <x:c r="G40" s="4"/>
      <x:c r="H40" s="4"/>
      <x:c r="I40" s="4"/>
      <x:c r="J40" s="4"/>
      <x:c r="K40" s="4"/>
      <x:c r="L40" s="4"/>
    </x:row>
    <x:row r="41" ht="22" customHeight="1">
      <x:c r="A41" s="4"/>
      <x:c r="B41" s="4"/>
      <x:c r="C41" s="4"/>
      <x:c r="D41" s="4"/>
      <x:c r="E41" s="4"/>
      <x:c r="F41" s="4"/>
      <x:c r="G41" s="4"/>
      <x:c r="H41" s="4"/>
      <x:c r="I41" s="4"/>
      <x:c r="J41" s="4"/>
      <x:c r="K41" s="4"/>
      <x:c r="L41" s="4"/>
    </x:row>
    <x:row r="42" ht="22" customHeight="1">
      <x:c r="A42" s="4"/>
      <x:c r="B42" s="4"/>
      <x:c r="C42" s="4"/>
      <x:c r="D42" s="4"/>
      <x:c r="E42" s="4"/>
      <x:c r="F42" s="4"/>
      <x:c r="G42" s="4"/>
      <x:c r="H42" s="4"/>
      <x:c r="I42" s="4"/>
      <x:c r="J42" s="4"/>
      <x:c r="K42" s="4"/>
      <x:c r="L42" s="4"/>
    </x:row>
    <x:row r="43" ht="22" customHeight="1">
      <x:c r="A43" s="4"/>
      <x:c r="B43" s="4"/>
      <x:c r="C43" s="4"/>
      <x:c r="D43" s="4"/>
      <x:c r="E43" s="4"/>
      <x:c r="F43" s="4"/>
      <x:c r="G43" s="4"/>
      <x:c r="H43" s="4"/>
      <x:c r="I43" s="4"/>
      <x:c r="J43" s="4"/>
      <x:c r="K43" s="4"/>
      <x:c r="L43" s="4"/>
    </x:row>
    <x:row r="44" ht="22" customHeight="1">
      <x:c r="A44" s="4"/>
      <x:c r="B44" s="4"/>
      <x:c r="C44" s="4"/>
      <x:c r="D44" s="4"/>
      <x:c r="E44" s="4"/>
      <x:c r="F44" s="4"/>
      <x:c r="G44" s="4"/>
      <x:c r="H44" s="4"/>
      <x:c r="I44" s="4"/>
      <x:c r="J44" s="4"/>
      <x:c r="K44" s="4"/>
      <x:c r="L44" s="4"/>
    </x:row>
    <x:row r="45" ht="22" customHeight="1">
      <x:c r="A45" s="4"/>
      <x:c r="B45" s="4"/>
      <x:c r="C45" s="4"/>
      <x:c r="D45" s="4"/>
      <x:c r="E45" s="4"/>
      <x:c r="F45" s="4"/>
      <x:c r="G45" s="4"/>
      <x:c r="H45" s="4"/>
      <x:c r="I45" s="4"/>
      <x:c r="J45" s="4"/>
      <x:c r="K45" s="4"/>
      <x:c r="L45" s="4"/>
    </x:row>
    <x:row r="46" ht="22" customHeight="1">
      <x:c r="A46" s="4"/>
      <x:c r="B46" s="4"/>
      <x:c r="C46" s="4"/>
      <x:c r="D46" s="4"/>
      <x:c r="E46" s="4"/>
      <x:c r="F46" s="4"/>
      <x:c r="G46" s="4"/>
      <x:c r="H46" s="4"/>
      <x:c r="I46" s="4"/>
      <x:c r="J46" s="4"/>
      <x:c r="K46" s="4"/>
      <x:c r="L46" s="4"/>
    </x:row>
    <x:row r="47" ht="22" customHeight="1">
      <x:c r="A47" s="4"/>
      <x:c r="B47" s="4"/>
      <x:c r="C47" s="4"/>
      <x:c r="D47" s="4"/>
      <x:c r="E47" s="4"/>
      <x:c r="F47" s="4"/>
      <x:c r="G47" s="4"/>
      <x:c r="H47" s="4"/>
      <x:c r="I47" s="4"/>
      <x:c r="J47" s="4"/>
      <x:c r="K47" s="4"/>
      <x:c r="L47" s="4"/>
    </x:row>
    <x:row r="48" ht="22" customHeight="1">
      <x:c r="A48" s="4"/>
      <x:c r="B48" s="4"/>
      <x:c r="C48" s="4"/>
      <x:c r="D48" s="4"/>
      <x:c r="E48" s="4"/>
      <x:c r="F48" s="4"/>
      <x:c r="G48" s="4"/>
      <x:c r="H48" s="4"/>
      <x:c r="I48" s="4"/>
      <x:c r="J48" s="4"/>
      <x:c r="K48" s="4"/>
      <x:c r="L48" s="4"/>
    </x:row>
    <x:row r="49" ht="22" customHeight="1">
      <x:c r="A49" s="4"/>
      <x:c r="B49" s="4"/>
      <x:c r="C49" s="4"/>
      <x:c r="D49" s="4"/>
      <x:c r="E49" s="4"/>
      <x:c r="F49" s="4"/>
      <x:c r="G49" s="4"/>
      <x:c r="H49" s="4"/>
      <x:c r="I49" s="4"/>
      <x:c r="J49" s="4"/>
      <x:c r="K49" s="4"/>
      <x:c r="L49" s="4"/>
    </x:row>
    <x:row r="50" ht="22" customHeight="1">
      <x:c r="A50" s="4"/>
      <x:c r="B50" s="4"/>
      <x:c r="C50" s="4"/>
      <x:c r="D50" s="4"/>
      <x:c r="E50" s="4"/>
      <x:c r="F50" s="4"/>
      <x:c r="G50" s="4"/>
      <x:c r="H50" s="4"/>
      <x:c r="I50" s="4"/>
      <x:c r="J50" s="4"/>
      <x:c r="K50" s="4"/>
      <x:c r="L50" s="4"/>
    </x:row>
    <x:row r="51" ht="22" customHeight="1">
      <x:c r="A51" s="4"/>
      <x:c r="B51" s="4"/>
      <x:c r="C51" s="4"/>
      <x:c r="D51" s="4"/>
      <x:c r="E51" s="4"/>
      <x:c r="F51" s="4"/>
      <x:c r="G51" s="4"/>
      <x:c r="H51" s="4"/>
      <x:c r="I51" s="4"/>
      <x:c r="J51" s="4"/>
      <x:c r="K51" s="4"/>
      <x:c r="L51" s="4"/>
    </x:row>
    <x:row r="52" ht="22" customHeight="1">
      <x:c r="A52" s="4"/>
      <x:c r="B52" s="4"/>
      <x:c r="C52" s="4"/>
      <x:c r="D52" s="4"/>
      <x:c r="E52" s="4"/>
      <x:c r="F52" s="4"/>
      <x:c r="G52" s="4"/>
      <x:c r="H52" s="4"/>
      <x:c r="I52" s="4"/>
      <x:c r="J52" s="4"/>
      <x:c r="K52" s="4"/>
      <x:c r="L52" s="4"/>
    </x:row>
    <x:row r="53" ht="22" customHeight="1">
      <x:c r="A53" s="4"/>
      <x:c r="B53" s="4"/>
      <x:c r="C53" s="4"/>
      <x:c r="D53" s="4"/>
      <x:c r="E53" s="4"/>
      <x:c r="F53" s="4"/>
      <x:c r="G53" s="4"/>
      <x:c r="H53" s="4"/>
      <x:c r="I53" s="4"/>
      <x:c r="J53" s="4"/>
      <x:c r="K53" s="4"/>
      <x:c r="L53" s="4"/>
    </x:row>
    <x:row r="54" ht="22" customHeight="1">
      <x:c r="A54" s="4"/>
      <x:c r="B54" s="4"/>
      <x:c r="C54" s="4"/>
      <x:c r="D54" s="4"/>
      <x:c r="E54" s="4"/>
      <x:c r="F54" s="4"/>
      <x:c r="G54" s="4"/>
      <x:c r="H54" s="4"/>
      <x:c r="I54" s="4"/>
      <x:c r="J54" s="4"/>
      <x:c r="K54" s="4"/>
      <x:c r="L54" s="4"/>
    </x:row>
    <x:row r="55" ht="22" customHeight="1">
      <x:c r="A55" s="4"/>
      <x:c r="B55" s="4"/>
      <x:c r="C55" s="4"/>
      <x:c r="D55" s="4"/>
      <x:c r="E55" s="4"/>
      <x:c r="F55" s="4"/>
      <x:c r="G55" s="4"/>
      <x:c r="H55" s="4"/>
      <x:c r="I55" s="4"/>
      <x:c r="J55" s="4"/>
      <x:c r="K55" s="4"/>
      <x:c r="L55" s="4"/>
    </x:row>
    <x:row r="56" ht="22" customHeight="1">
      <x:c r="A56" s="4"/>
      <x:c r="B56" s="4"/>
      <x:c r="C56" s="4"/>
      <x:c r="D56" s="4"/>
      <x:c r="E56" s="4"/>
      <x:c r="F56" s="4"/>
      <x:c r="G56" s="4"/>
      <x:c r="H56" s="4"/>
      <x:c r="I56" s="4"/>
      <x:c r="J56" s="4"/>
      <x:c r="K56" s="4"/>
      <x:c r="L56" s="4"/>
    </x:row>
    <x:row r="57" ht="22" customHeight="1">
      <x:c r="A57" s="4"/>
      <x:c r="B57" s="4"/>
      <x:c r="C57" s="4"/>
      <x:c r="D57" s="4"/>
      <x:c r="E57" s="4"/>
      <x:c r="F57" s="4"/>
      <x:c r="G57" s="4"/>
      <x:c r="H57" s="4"/>
      <x:c r="I57" s="4"/>
      <x:c r="J57" s="4"/>
      <x:c r="K57" s="4"/>
      <x:c r="L57" s="4"/>
    </x:row>
    <x:row r="58" ht="22" customHeight="1">
      <x:c r="A58" s="4"/>
      <x:c r="B58" s="4"/>
      <x:c r="C58" s="4"/>
      <x:c r="D58" s="4"/>
      <x:c r="E58" s="4"/>
      <x:c r="F58" s="4"/>
      <x:c r="G58" s="4"/>
      <x:c r="H58" s="4"/>
      <x:c r="I58" s="4"/>
      <x:c r="J58" s="4"/>
      <x:c r="K58" s="4"/>
      <x:c r="L58" s="4"/>
    </x:row>
    <x:row r="59" ht="22" customHeight="1">
      <x:c r="A59" s="4"/>
      <x:c r="B59" s="4"/>
      <x:c r="C59" s="4"/>
      <x:c r="D59" s="4"/>
      <x:c r="E59" s="4"/>
      <x:c r="F59" s="4"/>
      <x:c r="G59" s="4"/>
      <x:c r="H59" s="4"/>
      <x:c r="I59" s="4"/>
      <x:c r="J59" s="4"/>
      <x:c r="K59" s="4"/>
      <x:c r="L59" s="4"/>
    </x:row>
    <x:row r="60" ht="22" customHeight="1">
      <x:c r="A60" s="4"/>
      <x:c r="B60" s="4"/>
      <x:c r="C60" s="4"/>
      <x:c r="D60" s="4"/>
      <x:c r="E60" s="4"/>
      <x:c r="F60" s="4"/>
      <x:c r="G60" s="4"/>
      <x:c r="H60" s="4"/>
      <x:c r="I60" s="4"/>
      <x:c r="J60" s="4"/>
      <x:c r="K60" s="4"/>
      <x:c r="L60" s="4"/>
    </x:row>
    <x:row r="61" ht="22" customHeight="1">
      <x:c r="A61" s="4"/>
      <x:c r="B61" s="4"/>
      <x:c r="C61" s="4"/>
      <x:c r="D61" s="4"/>
      <x:c r="E61" s="4"/>
      <x:c r="F61" s="4"/>
      <x:c r="G61" s="4"/>
      <x:c r="H61" s="4"/>
      <x:c r="I61" s="4"/>
      <x:c r="J61" s="4"/>
      <x:c r="K61" s="4"/>
      <x:c r="L61" s="4"/>
    </x:row>
    <x:row r="62" ht="22" customHeight="1">
      <x:c r="A62" s="4"/>
      <x:c r="B62" s="4"/>
      <x:c r="C62" s="4"/>
      <x:c r="D62" s="4"/>
      <x:c r="E62" s="4"/>
      <x:c r="F62" s="4"/>
      <x:c r="G62" s="4"/>
      <x:c r="H62" s="4"/>
      <x:c r="I62" s="4"/>
      <x:c r="J62" s="4"/>
      <x:c r="K62" s="4"/>
      <x:c r="L62" s="4"/>
    </x:row>
    <x:row r="63" ht="22" customHeight="1">
      <x:c r="A63" s="4"/>
      <x:c r="B63" s="4"/>
      <x:c r="C63" s="4"/>
      <x:c r="D63" s="4"/>
      <x:c r="E63" s="4"/>
      <x:c r="F63" s="4"/>
      <x:c r="G63" s="4"/>
      <x:c r="H63" s="4"/>
      <x:c r="I63" s="4"/>
      <x:c r="J63" s="4"/>
      <x:c r="K63" s="4"/>
      <x:c r="L63" s="4"/>
    </x:row>
    <x:row r="64" ht="22" customHeight="1">
      <x:c r="A64" s="4"/>
      <x:c r="B64" s="4"/>
      <x:c r="C64" s="4"/>
      <x:c r="D64" s="4"/>
      <x:c r="E64" s="4"/>
      <x:c r="F64" s="4"/>
      <x:c r="G64" s="4"/>
      <x:c r="H64" s="4"/>
      <x:c r="I64" s="4"/>
      <x:c r="J64" s="4"/>
      <x:c r="K64" s="4"/>
      <x:c r="L64" s="4"/>
    </x:row>
    <x:row r="65" ht="22" customHeight="1">
      <x:c r="A65" s="4"/>
      <x:c r="B65" s="4"/>
      <x:c r="C65" s="4"/>
      <x:c r="D65" s="4"/>
      <x:c r="E65" s="4"/>
      <x:c r="F65" s="4"/>
      <x:c r="G65" s="4"/>
      <x:c r="H65" s="4"/>
      <x:c r="I65" s="4"/>
      <x:c r="J65" s="4"/>
      <x:c r="K65" s="4"/>
      <x:c r="L65" s="4"/>
    </x:row>
    <x:row r="66" ht="22" customHeight="1">
      <x:c r="A66" s="4"/>
      <x:c r="B66" s="4"/>
      <x:c r="C66" s="4"/>
      <x:c r="D66" s="4"/>
      <x:c r="E66" s="4"/>
      <x:c r="F66" s="4"/>
      <x:c r="G66" s="4"/>
      <x:c r="H66" s="4"/>
      <x:c r="I66" s="4"/>
      <x:c r="J66" s="4"/>
      <x:c r="K66" s="4"/>
      <x:c r="L66" s="4"/>
    </x:row>
    <x:row r="67" ht="22" customHeight="1">
      <x:c r="A67" s="4"/>
      <x:c r="B67" s="4"/>
      <x:c r="C67" s="4"/>
      <x:c r="D67" s="4"/>
      <x:c r="E67" s="4"/>
      <x:c r="F67" s="4"/>
      <x:c r="G67" s="4"/>
      <x:c r="H67" s="4"/>
      <x:c r="I67" s="4"/>
      <x:c r="J67" s="4"/>
      <x:c r="K67" s="4"/>
      <x:c r="L67" s="4"/>
    </x:row>
    <x:row r="68" ht="22" customHeight="1">
      <x:c r="A68" s="4"/>
      <x:c r="B68" s="4"/>
      <x:c r="C68" s="4"/>
      <x:c r="D68" s="4"/>
      <x:c r="E68" s="4"/>
      <x:c r="F68" s="4"/>
      <x:c r="G68" s="4"/>
      <x:c r="H68" s="4"/>
      <x:c r="I68" s="4"/>
      <x:c r="J68" s="4"/>
      <x:c r="K68" s="4"/>
      <x:c r="L68" s="4"/>
    </x:row>
    <x:row r="69" ht="22" customHeight="1">
      <x:c r="A69" s="4"/>
      <x:c r="B69" s="4"/>
      <x:c r="C69" s="4"/>
      <x:c r="D69" s="4"/>
      <x:c r="E69" s="4"/>
      <x:c r="F69" s="4"/>
      <x:c r="G69" s="4"/>
      <x:c r="H69" s="4"/>
      <x:c r="I69" s="4"/>
      <x:c r="J69" s="4"/>
      <x:c r="K69" s="4"/>
      <x:c r="L69" s="4"/>
    </x:row>
    <x:row r="70" ht="22" customHeight="1">
      <x:c r="A70" s="4"/>
      <x:c r="B70" s="4"/>
      <x:c r="C70" s="4"/>
      <x:c r="D70" s="4"/>
      <x:c r="E70" s="4"/>
      <x:c r="F70" s="4"/>
      <x:c r="G70" s="4"/>
      <x:c r="H70" s="4"/>
      <x:c r="I70" s="4"/>
      <x:c r="J70" s="4"/>
      <x:c r="K70" s="4"/>
      <x:c r="L70" s="4"/>
    </x:row>
    <x:row r="71" ht="22" customHeight="1">
      <x:c r="A71" s="4"/>
      <x:c r="B71" s="4"/>
      <x:c r="C71" s="4"/>
      <x:c r="D71" s="4"/>
      <x:c r="E71" s="4"/>
      <x:c r="F71" s="4"/>
      <x:c r="G71" s="4"/>
      <x:c r="H71" s="4"/>
      <x:c r="I71" s="4"/>
      <x:c r="J71" s="4"/>
      <x:c r="K71" s="4"/>
      <x:c r="L71" s="4"/>
    </x:row>
    <x:row r="72" ht="22" customHeight="1">
      <x:c r="A72" s="4"/>
      <x:c r="B72" s="4"/>
      <x:c r="C72" s="4"/>
      <x:c r="D72" s="4"/>
      <x:c r="E72" s="4"/>
      <x:c r="F72" s="4"/>
      <x:c r="G72" s="4"/>
      <x:c r="H72" s="4"/>
      <x:c r="I72" s="4"/>
      <x:c r="J72" s="4"/>
      <x:c r="K72" s="4"/>
      <x:c r="L72" s="4"/>
    </x:row>
    <x:row r="73" ht="22" customHeight="1">
      <x:c r="A73" s="4"/>
      <x:c r="B73" s="4"/>
      <x:c r="C73" s="4"/>
      <x:c r="D73" s="4"/>
      <x:c r="E73" s="4"/>
      <x:c r="F73" s="4"/>
      <x:c r="G73" s="4"/>
      <x:c r="H73" s="4"/>
      <x:c r="I73" s="4"/>
      <x:c r="J73" s="4"/>
      <x:c r="K73" s="4"/>
      <x:c r="L73" s="4"/>
    </x:row>
    <x:row r="74" ht="22" customHeight="1">
      <x:c r="A74" s="4"/>
      <x:c r="B74" s="4"/>
      <x:c r="C74" s="4"/>
      <x:c r="D74" s="4"/>
      <x:c r="E74" s="4"/>
      <x:c r="F74" s="4"/>
      <x:c r="G74" s="4"/>
      <x:c r="H74" s="4"/>
      <x:c r="I74" s="4"/>
      <x:c r="J74" s="4"/>
      <x:c r="K74" s="4"/>
      <x:c r="L74" s="4"/>
    </x:row>
    <x:row r="75" ht="22" customHeight="1">
      <x:c r="A75" s="4"/>
      <x:c r="B75" s="4"/>
      <x:c r="C75" s="4"/>
      <x:c r="D75" s="4"/>
      <x:c r="E75" s="4"/>
      <x:c r="F75" s="4"/>
      <x:c r="G75" s="4"/>
      <x:c r="H75" s="4"/>
      <x:c r="I75" s="4"/>
      <x:c r="J75" s="4"/>
      <x:c r="K75" s="4"/>
      <x:c r="L75" s="4"/>
    </x:row>
    <x:row r="76" ht="22" customHeight="1">
      <x:c r="A76" s="4"/>
      <x:c r="B76" s="4"/>
      <x:c r="C76" s="4"/>
      <x:c r="D76" s="4"/>
      <x:c r="E76" s="4"/>
      <x:c r="F76" s="4"/>
      <x:c r="G76" s="4"/>
      <x:c r="H76" s="4"/>
      <x:c r="I76" s="4"/>
      <x:c r="J76" s="4"/>
      <x:c r="K76" s="4"/>
      <x:c r="L76" s="4"/>
    </x:row>
    <x:row r="77" ht="22" customHeight="1">
      <x:c r="A77" s="4"/>
      <x:c r="B77" s="4"/>
      <x:c r="C77" s="4"/>
      <x:c r="D77" s="4"/>
      <x:c r="E77" s="4"/>
      <x:c r="F77" s="4"/>
      <x:c r="G77" s="4"/>
      <x:c r="H77" s="4"/>
      <x:c r="I77" s="4"/>
      <x:c r="J77" s="4"/>
      <x:c r="K77" s="4"/>
      <x:c r="L77" s="4"/>
    </x:row>
    <x:row r="78" ht="22" customHeight="1">
      <x:c r="A78" s="4"/>
      <x:c r="B78" s="4"/>
      <x:c r="C78" s="4"/>
      <x:c r="D78" s="4"/>
      <x:c r="E78" s="4"/>
      <x:c r="F78" s="4"/>
      <x:c r="G78" s="4"/>
      <x:c r="H78" s="4"/>
      <x:c r="I78" s="4"/>
      <x:c r="J78" s="4"/>
      <x:c r="K78" s="4"/>
      <x:c r="L78" s="4"/>
    </x:row>
    <x:row r="79" ht="22" customHeight="1">
      <x:c r="A79" s="4"/>
      <x:c r="B79" s="4"/>
      <x:c r="C79" s="4"/>
      <x:c r="D79" s="4"/>
      <x:c r="E79" s="4"/>
      <x:c r="F79" s="4"/>
      <x:c r="G79" s="4"/>
      <x:c r="H79" s="4"/>
      <x:c r="I79" s="4"/>
      <x:c r="J79" s="4"/>
      <x:c r="K79" s="4"/>
      <x:c r="L79" s="4"/>
    </x:row>
    <x:row r="80" ht="22" customHeight="1">
      <x:c r="A80" s="4"/>
      <x:c r="B80" s="4"/>
      <x:c r="C80" s="4"/>
      <x:c r="D80" s="4"/>
      <x:c r="E80" s="4"/>
      <x:c r="F80" s="4"/>
      <x:c r="G80" s="4"/>
      <x:c r="H80" s="4"/>
      <x:c r="I80" s="4"/>
      <x:c r="J80" s="4"/>
      <x:c r="K80" s="4"/>
      <x:c r="L80" s="4"/>
    </x:row>
    <x:row r="81" ht="22" customHeight="1">
      <x:c r="A81" s="4"/>
      <x:c r="B81" s="4"/>
      <x:c r="C81" s="4"/>
      <x:c r="D81" s="4"/>
      <x:c r="E81" s="4"/>
      <x:c r="F81" s="4"/>
      <x:c r="G81" s="4"/>
      <x:c r="H81" s="4"/>
      <x:c r="I81" s="4"/>
      <x:c r="J81" s="4"/>
      <x:c r="K81" s="4"/>
      <x:c r="L81" s="4"/>
    </x:row>
    <x:row r="82" ht="22" customHeight="1">
      <x:c r="A82" s="4"/>
      <x:c r="B82" s="4"/>
      <x:c r="C82" s="4"/>
      <x:c r="D82" s="4"/>
      <x:c r="E82" s="4"/>
      <x:c r="F82" s="4"/>
      <x:c r="G82" s="4"/>
      <x:c r="H82" s="4"/>
      <x:c r="I82" s="4"/>
      <x:c r="J82" s="4"/>
      <x:c r="K82" s="4"/>
      <x:c r="L82" s="4"/>
    </x:row>
    <x:row r="83" ht="22" customHeight="1">
      <x:c r="A83" s="4"/>
      <x:c r="B83" s="4"/>
      <x:c r="C83" s="4"/>
      <x:c r="D83" s="4"/>
      <x:c r="E83" s="4"/>
      <x:c r="F83" s="4"/>
      <x:c r="G83" s="4"/>
      <x:c r="H83" s="4"/>
      <x:c r="I83" s="4"/>
      <x:c r="J83" s="4"/>
      <x:c r="K83" s="4"/>
      <x:c r="L83" s="4"/>
    </x:row>
    <x:row r="84" ht="22" customHeight="1">
      <x:c r="A84" s="4"/>
      <x:c r="B84" s="4"/>
      <x:c r="C84" s="4"/>
      <x:c r="D84" s="4"/>
      <x:c r="E84" s="4"/>
      <x:c r="F84" s="4"/>
      <x:c r="G84" s="4"/>
      <x:c r="H84" s="4"/>
      <x:c r="I84" s="4"/>
      <x:c r="J84" s="4"/>
      <x:c r="K84" s="4"/>
      <x:c r="L84" s="4"/>
    </x:row>
    <x:row r="85" ht="22" customHeight="1">
      <x:c r="A85" s="4"/>
      <x:c r="B85" s="4"/>
      <x:c r="C85" s="4"/>
      <x:c r="D85" s="4"/>
      <x:c r="E85" s="4"/>
      <x:c r="F85" s="4"/>
      <x:c r="G85" s="4"/>
      <x:c r="H85" s="4"/>
      <x:c r="I85" s="4"/>
      <x:c r="J85" s="4"/>
      <x:c r="K85" s="4"/>
      <x:c r="L85" s="4"/>
    </x:row>
    <x:row r="86" ht="22" customHeight="1">
      <x:c r="A86" s="4"/>
      <x:c r="B86" s="4"/>
      <x:c r="C86" s="4"/>
      <x:c r="D86" s="4"/>
      <x:c r="E86" s="4"/>
      <x:c r="F86" s="4"/>
      <x:c r="G86" s="4"/>
      <x:c r="H86" s="4"/>
      <x:c r="I86" s="4"/>
      <x:c r="J86" s="4"/>
      <x:c r="K86" s="4"/>
      <x:c r="L86" s="4"/>
    </x:row>
    <x:row r="87" ht="22" customHeight="1">
      <x:c r="A87" s="4"/>
      <x:c r="B87" s="4"/>
      <x:c r="C87" s="4"/>
      <x:c r="D87" s="4"/>
      <x:c r="E87" s="4"/>
      <x:c r="F87" s="4"/>
      <x:c r="G87" s="4"/>
      <x:c r="H87" s="4"/>
      <x:c r="I87" s="4"/>
      <x:c r="J87" s="4"/>
      <x:c r="K87" s="4"/>
      <x:c r="L87" s="4"/>
    </x:row>
    <x:row r="88" ht="22" customHeight="1">
      <x:c r="A88" s="4"/>
      <x:c r="B88" s="4"/>
      <x:c r="C88" s="4"/>
      <x:c r="D88" s="4"/>
      <x:c r="E88" s="4"/>
      <x:c r="F88" s="4"/>
      <x:c r="G88" s="4"/>
      <x:c r="H88" s="4"/>
      <x:c r="I88" s="4"/>
      <x:c r="J88" s="4"/>
      <x:c r="K88" s="4"/>
      <x:c r="L88" s="4"/>
    </x:row>
    <x:row r="89" ht="22" customHeight="1">
      <x:c r="A89" s="4"/>
      <x:c r="B89" s="4"/>
      <x:c r="C89" s="4"/>
      <x:c r="D89" s="4"/>
      <x:c r="E89" s="4"/>
      <x:c r="F89" s="4"/>
      <x:c r="G89" s="4"/>
      <x:c r="H89" s="4"/>
      <x:c r="I89" s="4"/>
      <x:c r="J89" s="4"/>
      <x:c r="K89" s="4"/>
      <x:c r="L89" s="4"/>
    </x:row>
    <x:row r="90" ht="22" customHeight="1">
      <x:c r="A90" s="4"/>
      <x:c r="B90" s="4"/>
      <x:c r="C90" s="4"/>
      <x:c r="D90" s="4"/>
      <x:c r="E90" s="4"/>
      <x:c r="F90" s="4"/>
      <x:c r="G90" s="4"/>
      <x:c r="H90" s="4"/>
      <x:c r="I90" s="4"/>
      <x:c r="J90" s="4"/>
      <x:c r="K90" s="4"/>
      <x:c r="L90" s="4"/>
    </x:row>
    <x:row r="91" ht="22" customHeight="1">
      <x:c r="A91" s="4"/>
      <x:c r="B91" s="4"/>
      <x:c r="C91" s="4"/>
      <x:c r="D91" s="4"/>
      <x:c r="E91" s="4"/>
      <x:c r="F91" s="4"/>
      <x:c r="G91" s="4"/>
      <x:c r="H91" s="4"/>
      <x:c r="I91" s="4"/>
      <x:c r="J91" s="4"/>
      <x:c r="K91" s="4"/>
      <x:c r="L91" s="4"/>
    </x:row>
    <x:row r="92" ht="22" customHeight="1">
      <x:c r="A92" s="4"/>
      <x:c r="B92" s="4"/>
      <x:c r="C92" s="4"/>
      <x:c r="D92" s="4"/>
      <x:c r="E92" s="4"/>
      <x:c r="F92" s="4"/>
      <x:c r="G92" s="4"/>
      <x:c r="H92" s="4"/>
      <x:c r="I92" s="4"/>
      <x:c r="J92" s="4"/>
      <x:c r="K92" s="4"/>
      <x:c r="L92" s="4"/>
    </x:row>
    <x:row r="93" ht="22" customHeight="1">
      <x:c r="A93" s="4"/>
      <x:c r="B93" s="4"/>
      <x:c r="C93" s="4"/>
      <x:c r="D93" s="4"/>
      <x:c r="E93" s="4"/>
      <x:c r="F93" s="4"/>
      <x:c r="G93" s="4"/>
      <x:c r="H93" s="4"/>
      <x:c r="I93" s="4"/>
      <x:c r="J93" s="4"/>
      <x:c r="K93" s="4"/>
      <x:c r="L93" s="4"/>
    </x:row>
    <x:row r="94" ht="22" customHeight="1">
      <x:c r="A94" s="4"/>
      <x:c r="B94" s="4"/>
      <x:c r="C94" s="4"/>
      <x:c r="D94" s="4"/>
      <x:c r="E94" s="4"/>
      <x:c r="F94" s="4"/>
      <x:c r="G94" s="4"/>
      <x:c r="H94" s="4"/>
      <x:c r="I94" s="4"/>
      <x:c r="J94" s="4"/>
      <x:c r="K94" s="4"/>
      <x:c r="L94" s="4"/>
    </x:row>
    <x:row r="95" ht="22" customHeight="1">
      <x:c r="A95" s="4"/>
      <x:c r="B95" s="4"/>
      <x:c r="C95" s="4"/>
      <x:c r="D95" s="4"/>
      <x:c r="E95" s="4"/>
      <x:c r="F95" s="4"/>
      <x:c r="G95" s="4"/>
      <x:c r="H95" s="4"/>
      <x:c r="I95" s="4"/>
      <x:c r="J95" s="4"/>
      <x:c r="K95" s="4"/>
      <x:c r="L95" s="4"/>
    </x:row>
    <x:row r="96" ht="22" customHeight="1">
      <x:c r="A96" s="4"/>
      <x:c r="B96" s="4"/>
      <x:c r="C96" s="4"/>
      <x:c r="D96" s="4"/>
      <x:c r="E96" s="4"/>
      <x:c r="F96" s="4"/>
      <x:c r="G96" s="4"/>
      <x:c r="H96" s="4"/>
      <x:c r="I96" s="4"/>
      <x:c r="J96" s="4"/>
      <x:c r="K96" s="4"/>
      <x:c r="L96" s="4"/>
    </x:row>
    <x:row r="97" ht="22" customHeight="1">
      <x:c r="A97" s="4"/>
      <x:c r="B97" s="4"/>
      <x:c r="C97" s="4"/>
      <x:c r="D97" s="4"/>
      <x:c r="E97" s="4"/>
      <x:c r="F97" s="4"/>
      <x:c r="G97" s="4"/>
      <x:c r="H97" s="4"/>
      <x:c r="I97" s="4"/>
      <x:c r="J97" s="4"/>
      <x:c r="K97" s="4"/>
      <x:c r="L97" s="4"/>
    </x:row>
    <x:row r="98" ht="22" customHeight="1">
      <x:c r="A98" s="4"/>
      <x:c r="B98" s="4"/>
      <x:c r="C98" s="4"/>
      <x:c r="D98" s="4"/>
      <x:c r="E98" s="4"/>
      <x:c r="F98" s="4"/>
      <x:c r="G98" s="4"/>
      <x:c r="H98" s="4"/>
      <x:c r="I98" s="4"/>
      <x:c r="J98" s="4"/>
      <x:c r="K98" s="4"/>
      <x:c r="L98" s="4"/>
    </x:row>
    <x:row r="99" ht="22" customHeight="1">
      <x:c r="A99" s="4"/>
      <x:c r="B99" s="4"/>
      <x:c r="C99" s="4"/>
      <x:c r="D99" s="4"/>
      <x:c r="E99" s="4"/>
      <x:c r="F99" s="4"/>
      <x:c r="G99" s="4"/>
      <x:c r="H99" s="4"/>
      <x:c r="I99" s="4"/>
      <x:c r="J99" s="4"/>
      <x:c r="K99" s="4"/>
      <x:c r="L99" s="4"/>
    </x:row>
    <x:row r="100" ht="22" customHeight="1">
      <x:c r="A100" s="4"/>
      <x:c r="B100" s="4"/>
      <x:c r="C100" s="4"/>
      <x:c r="D100" s="4"/>
      <x:c r="E100" s="4"/>
      <x:c r="F100" s="4"/>
      <x:c r="G100" s="4"/>
      <x:c r="H100" s="4"/>
      <x:c r="I100" s="4"/>
      <x:c r="J100" s="4"/>
      <x:c r="K100" s="4"/>
      <x:c r="L100" s="4"/>
    </x:row>
  </x:sheetData>
  <x:mergeCells>
    <x:mergeCell ref="A1:L2"/>
    <x:mergeCell ref="A3:L4"/>
    <x:mergeCell ref="A5:C5"/>
    <x:mergeCell ref="D5:F5"/>
    <x:mergeCell ref="G5:I5"/>
    <x:mergeCell ref="J5:L5"/>
  </x:mergeCells>
  <x:pageMargins left="0.7" right="0.7" top="0.75" bottom="0.75" header="0.3" footer="0.3"/>
  <x:drawing xmlns:r="http://schemas.openxmlformats.org/officeDocument/2006/relationships" r:id="R7b091ffd73c04909"/>
</x:worksheet>
</file>

<file path=xl/worksheets/sheet16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 min="17" max="17" width="12" hidden="0" customWidth="1"/>
    <x:col min="18" max="18" width="12" hidden="0" customWidth="1"/>
    <x:col min="19" max="19" width="12" hidden="0" customWidth="1"/>
    <x:col min="20" max="20" width="12" hidden="0" customWidth="1"/>
    <x:col min="21" max="21" width="12" hidden="0" customWidth="1"/>
    <x:col min="22" max="22" width="12" hidden="0" customWidth="1"/>
    <x:col min="23" max="23" width="12" hidden="0" customWidth="1"/>
    <x:col min="24" max="24" width="12" hidden="0" customWidth="1"/>
    <x:col min="25" max="25" width="12" hidden="0" customWidth="1"/>
    <x:col min="26" max="26" width="12" hidden="0" customWidth="1"/>
    <x:col min="27" max="27" width="12" hidden="0" customWidth="1"/>
    <x:col min="28" max="28" width="12" hidden="0" customWidth="1"/>
  </x:cols>
  <x:sheetData>
    <x:row r="1" ht="22" customHeight="1">
      <x:c r="A1" s="12" t="str">
        <x:v>HR DELIVERY  |  R05 Clean</x:v>
      </x:c>
      <x:c r="B1" s="12"/>
      <x:c r="C1" s="12"/>
      <x:c r="D1" s="12"/>
      <x:c r="E1" s="12"/>
      <x:c r="F1" s="12"/>
      <x:c r="G1" s="12"/>
      <x:c r="H1" s="12"/>
      <x:c r="I1" s="12"/>
      <x:c r="J1" s="12"/>
      <x:c r="K1" s="12"/>
      <x:c r="L1" s="12"/>
    </x:row>
    <x:row r="2" ht="22" customHeight="1">
      <x:c r="A2" s="12"/>
      <x:c r="B2" s="12"/>
      <x:c r="C2" s="12"/>
      <x:c r="D2" s="12"/>
      <x:c r="E2" s="12"/>
      <x:c r="F2" s="12"/>
      <x:c r="G2" s="12"/>
      <x:c r="H2" s="12"/>
      <x:c r="I2" s="12"/>
      <x:c r="J2" s="12"/>
      <x:c r="K2" s="12"/>
      <x:c r="L2" s="12"/>
    </x:row>
    <x:row r="3" ht="22" customHeight="1">
      <x:c r="A3" s="18" t="str">
        <x:v>Derived numeric values only. Do not edit. Invalid, DK, NA and missing entries remain nonnumeric.</x:v>
      </x:c>
      <x:c r="B3" s="18"/>
      <x:c r="C3" s="18"/>
      <x:c r="D3" s="18"/>
      <x:c r="E3" s="18"/>
      <x:c r="F3" s="18"/>
      <x:c r="G3" s="18"/>
      <x:c r="H3" s="18"/>
      <x:c r="I3" s="18"/>
      <x:c r="J3" s="18"/>
      <x:c r="K3" s="18"/>
      <x:c r="L3" s="18"/>
    </x:row>
    <x:row r="4" ht="22" customHeight="1">
      <x:c r="A4" s="18"/>
      <x:c r="B4" s="18"/>
      <x:c r="C4" s="18"/>
      <x:c r="D4" s="18"/>
      <x:c r="E4" s="18"/>
      <x:c r="F4" s="18"/>
      <x:c r="G4" s="18"/>
      <x:c r="H4" s="18"/>
      <x:c r="I4" s="18"/>
      <x:c r="J4" s="18"/>
      <x:c r="K4" s="18"/>
      <x:c r="L4" s="18"/>
    </x:row>
    <x:row r="5" ht="22" customHeight="1">
      <x:c r="A5" s="27" t="str">
        <x:f>IFERROR(HYPERLINK("#'00 Start'!A1","START"),"START")</x:f>
        <x:v>START</x:v>
      </x:c>
      <x:c r="B5" s="27"/>
      <x:c r="C5" s="27"/>
      <x:c r="D5" s="27" t="str">
        <x:f>IFERROR(HYPERLINK("#'02 Tool Index'!A1","TOOL INDEX"),"TOOL INDEX")</x:f>
        <x:v>TOOL INDEX</x:v>
      </x:c>
      <x:c r="E5" s="27"/>
      <x:c r="F5" s="27"/>
      <x:c r="G5" s="27" t="str">
        <x:f>IFERROR(HYPERLINK("#'03 Dashboard'!A1","DASHBOARD"),"DASHBOARD")</x:f>
        <x:v>DASHBOARD</x:v>
      </x:c>
      <x:c r="H5" s="27"/>
      <x:c r="I5" s="27"/>
      <x:c r="J5" s="24" t="str">
        <x:v>READINESS</x:v>
      </x:c>
      <x:c r="K5" s="24"/>
      <x:c r="L5" s="24"/>
    </x:row>
    <x:row r="6" ht="22" customHeight="1">
      <x:c r="A6" s="4"/>
      <x:c r="B6" s="4"/>
      <x:c r="C6" s="4"/>
      <x:c r="D6" s="4"/>
      <x:c r="E6" s="4"/>
      <x:c r="F6" s="4"/>
      <x:c r="G6" s="4"/>
      <x:c r="H6" s="4"/>
      <x:c r="I6" s="4"/>
      <x:c r="J6" s="4"/>
      <x:c r="K6" s="4"/>
      <x:c r="L6" s="4"/>
    </x:row>
    <x:row r="7" ht="22" customHeight="1">
      <x:c r="A7" s="4"/>
      <x:c r="B7" s="4"/>
      <x:c r="C7" s="4"/>
      <x:c r="D7" s="4"/>
      <x:c r="E7" s="4"/>
      <x:c r="F7" s="4"/>
      <x:c r="G7" s="4"/>
      <x:c r="H7" s="4"/>
      <x:c r="I7" s="4"/>
      <x:c r="J7" s="4"/>
      <x:c r="K7" s="4"/>
      <x:c r="L7" s="4"/>
    </x:row>
    <x:row r="8" ht="22" customHeight="1">
      <x:c r="A8" s="4"/>
      <x:c r="B8" s="4"/>
      <x:c r="C8" s="4"/>
      <x:c r="D8" s="4"/>
      <x:c r="E8" s="4"/>
      <x:c r="F8" s="4"/>
      <x:c r="G8" s="4"/>
      <x:c r="H8" s="4"/>
      <x:c r="I8" s="4"/>
      <x:c r="J8" s="4"/>
      <x:c r="K8" s="4"/>
      <x:c r="L8" s="4"/>
    </x:row>
    <x:row r="9" ht="32" customHeight="1">
      <x:c r="A9" s="99" t="str">
        <x:v>Record ID</x:v>
      </x:c>
      <x:c r="B9" s="99" t="str">
        <x:v>Group (optional)</x:v>
      </x:c>
      <x:c r="C9" s="99" t="str">
        <x:v>Wave / version</x:v>
      </x:c>
      <x:c r="D9" s="99" t="str">
        <x:v>Date</x:v>
      </x:c>
      <x:c r="E9" s="99" t="str">
        <x:v>Q01</x:v>
      </x:c>
      <x:c r="F9" s="99" t="str">
        <x:v>Q02</x:v>
      </x:c>
      <x:c r="G9" s="99" t="str">
        <x:v>Q03</x:v>
      </x:c>
      <x:c r="H9" s="99" t="str">
        <x:v>Q04</x:v>
      </x:c>
      <x:c r="I9" s="99" t="str">
        <x:v>Q05</x:v>
      </x:c>
      <x:c r="J9" s="99" t="str">
        <x:v>Q06</x:v>
      </x:c>
      <x:c r="K9" s="99" t="str">
        <x:v>Q07</x:v>
      </x:c>
      <x:c r="L9" s="99" t="str">
        <x:v>Q08</x:v>
      </x:c>
      <x:c r="M9" s="134" t="str">
        <x:v>Q09</x:v>
      </x:c>
      <x:c r="N9" s="134" t="str">
        <x:v>Q10</x:v>
      </x:c>
      <x:c r="O9" s="134" t="str">
        <x:v>Q11</x:v>
      </x:c>
      <x:c r="P9" s="134" t="str">
        <x:v>Q12</x:v>
      </x:c>
      <x:c r="Q9" s="134" t="str">
        <x:v>Q13</x:v>
      </x:c>
      <x:c r="R9" s="134" t="str">
        <x:v>Q14</x:v>
      </x:c>
      <x:c r="S9" s="134" t="str">
        <x:v>Q15</x:v>
      </x:c>
      <x:c r="T9" s="134" t="str">
        <x:v>Q16</x:v>
      </x:c>
      <x:c r="U9" s="134" t="str">
        <x:v>Q17</x:v>
      </x:c>
      <x:c r="V9" s="134" t="str">
        <x:v>Q18</x:v>
      </x:c>
      <x:c r="W9" s="134" t="str">
        <x:v>Q19</x:v>
      </x:c>
      <x:c r="X9" s="134" t="str">
        <x:v>Q20</x:v>
      </x:c>
      <x:c r="Y9" s="134" t="str">
        <x:v>Q21</x:v>
      </x:c>
      <x:c r="Z9" s="134" t="str">
        <x:v>Q22</x:v>
      </x:c>
      <x:c r="AA9" s="134" t="str">
        <x:v>Q23</x:v>
      </x:c>
      <x:c r="AB9" s="134" t="str">
        <x:v>Q24</x:v>
      </x:c>
    </x:row>
    <x:row r="10" ht="22" customHeight="1">
      <x:c r="A10" s="92" t="str">
        <x:f>IF('R05 Data'!A10="","",'R05 Data'!A10)</x:f>
      </x:c>
      <x:c r="B10" s="92" t="str">
        <x:f>IF('R05 Data'!B10="","",'R05 Data'!B10)</x:f>
      </x:c>
      <x:c r="C10" s="92" t="str">
        <x:f>IF('R05 Data'!C10="","",'R05 Data'!C10)</x:f>
      </x:c>
      <x:c r="D10" s="92" t="str">
        <x:f>IF('R05 Data'!D10="","",'R05 Data'!D10)</x:f>
      </x:c>
      <x:c r="E10" s="92" t="str">
        <x:f>IF('R05 Data'!$A10="","",IF(ISNUMBER('R05 Data'!E10),IF(AND('R05 Data'!E10&gt;=1,'R05 Data'!E10&lt;=5,MOD('R05 Data'!E10,1)=0),'R05 Data'!E10,""),""))</x:f>
      </x:c>
      <x:c r="F10" s="92" t="str">
        <x:f>IF('R05 Data'!$A10="","",IF(ISNUMBER('R05 Data'!F10),IF(AND('R05 Data'!F10&gt;=1,'R05 Data'!F10&lt;=5,MOD('R05 Data'!F10,1)=0),'R05 Data'!F10,""),""))</x:f>
      </x:c>
      <x:c r="G10" s="92" t="str">
        <x:f>IF('R05 Data'!$A10="","",IF(ISNUMBER('R05 Data'!G10),IF(AND('R05 Data'!G10&gt;=1,'R05 Data'!G10&lt;=5,MOD('R05 Data'!G10,1)=0),'R05 Data'!G10,""),""))</x:f>
      </x:c>
      <x:c r="H10" s="92" t="str">
        <x:f>IF('R05 Data'!$A10="","",IF(ISNUMBER('R05 Data'!H10),IF(AND('R05 Data'!H10&gt;=1,'R05 Data'!H10&lt;=5,MOD('R05 Data'!H10,1)=0),'R05 Data'!H10,""),""))</x:f>
      </x:c>
      <x:c r="I10" s="92" t="str">
        <x:f>IF('R05 Data'!$A10="","",IF(ISNUMBER('R05 Data'!I10),IF(AND('R05 Data'!I10&gt;=1,'R05 Data'!I10&lt;=5,MOD('R05 Data'!I10,1)=0),'R05 Data'!I10,""),""))</x:f>
      </x:c>
      <x:c r="J10" s="92" t="str">
        <x:f>IF('R05 Data'!$A10="","",IF(ISNUMBER('R05 Data'!J10),IF(AND('R05 Data'!J10&gt;=1,'R05 Data'!J10&lt;=5,MOD('R05 Data'!J10,1)=0),'R05 Data'!J10,""),""))</x:f>
      </x:c>
      <x:c r="K10" s="92" t="str">
        <x:f>IF('R05 Data'!$A10="","",IF(ISNUMBER('R05 Data'!K10),IF(AND('R05 Data'!K10&gt;=1,'R05 Data'!K10&lt;=5,MOD('R05 Data'!K10,1)=0),'R05 Data'!K10,""),""))</x:f>
      </x:c>
      <x:c r="L10" s="92" t="str">
        <x:f>IF('R05 Data'!$A10="","",IF(ISNUMBER('R05 Data'!L10),IF(AND('R05 Data'!L10&gt;=1,'R05 Data'!L10&lt;=5,MOD('R05 Data'!L10,1)=0),'R05 Data'!L10,""),""))</x:f>
      </x:c>
      <x:c r="M10" s="142" t="str">
        <x:f>IF('R05 Data'!$A10="","",IF(ISNUMBER('R05 Data'!M10),IF(AND('R05 Data'!M10&gt;=1,'R05 Data'!M10&lt;=5,MOD('R05 Data'!M10,1)=0),'R05 Data'!M10,""),""))</x:f>
      </x:c>
      <x:c r="N10" s="142" t="str">
        <x:f>IF('R05 Data'!$A10="","",IF(ISNUMBER('R05 Data'!N10),IF(AND('R05 Data'!N10&gt;=1,'R05 Data'!N10&lt;=5,MOD('R05 Data'!N10,1)=0),'R05 Data'!N10,""),""))</x:f>
      </x:c>
      <x:c r="O10" s="142" t="str">
        <x:f>IF('R05 Data'!$A10="","",IF(ISNUMBER('R05 Data'!O10),IF(AND('R05 Data'!O10&gt;=1,'R05 Data'!O10&lt;=5,MOD('R05 Data'!O10,1)=0),'R05 Data'!O10,""),""))</x:f>
      </x:c>
      <x:c r="P10" s="142" t="str">
        <x:f>IF('R05 Data'!$A10="","",IF(ISNUMBER('R05 Data'!P10),IF(AND('R05 Data'!P10&gt;=1,'R05 Data'!P10&lt;=5,MOD('R05 Data'!P10,1)=0),'R05 Data'!P10,""),""))</x:f>
      </x:c>
      <x:c r="Q10" s="142" t="str">
        <x:f>IF('R05 Data'!$A10="","",IF(ISNUMBER('R05 Data'!Q10),IF(AND('R05 Data'!Q10&gt;=1,'R05 Data'!Q10&lt;=5,MOD('R05 Data'!Q10,1)=0),'R05 Data'!Q10,""),""))</x:f>
      </x:c>
      <x:c r="R10" s="142" t="str">
        <x:f>IF('R05 Data'!$A10="","",IF(ISNUMBER('R05 Data'!R10),IF(AND('R05 Data'!R10&gt;=1,'R05 Data'!R10&lt;=5,MOD('R05 Data'!R10,1)=0),'R05 Data'!R10,""),""))</x:f>
      </x:c>
      <x:c r="S10" s="142" t="str">
        <x:f>IF('R05 Data'!$A10="","",IF(ISNUMBER('R05 Data'!S10),IF(AND('R05 Data'!S10&gt;=1,'R05 Data'!S10&lt;=5,MOD('R05 Data'!S10,1)=0),'R05 Data'!S10,""),""))</x:f>
      </x:c>
      <x:c r="T10" s="142" t="str">
        <x:f>IF('R05 Data'!$A10="","",IF(ISNUMBER('R05 Data'!T10),IF(AND('R05 Data'!T10&gt;=1,'R05 Data'!T10&lt;=5,MOD('R05 Data'!T10,1)=0),'R05 Data'!T10,""),""))</x:f>
      </x:c>
      <x:c r="U10" s="142" t="str">
        <x:f>IF('R05 Data'!$A10="","",IF(ISNUMBER('R05 Data'!U10),IF(AND('R05 Data'!U10&gt;=1,'R05 Data'!U10&lt;=5,MOD('R05 Data'!U10,1)=0),'R05 Data'!U10,""),""))</x:f>
      </x:c>
      <x:c r="V10" s="142" t="str">
        <x:f>IF('R05 Data'!$A10="","",IF(ISNUMBER('R05 Data'!V10),IF(AND('R05 Data'!V10&gt;=1,'R05 Data'!V10&lt;=5,MOD('R05 Data'!V10,1)=0),'R05 Data'!V10,""),""))</x:f>
      </x:c>
      <x:c r="W10" s="142" t="str">
        <x:f>IF('R05 Data'!$A10="","",IF(ISNUMBER('R05 Data'!W10),IF(AND('R05 Data'!W10&gt;=1,'R05 Data'!W10&lt;=5,MOD('R05 Data'!W10,1)=0),'R05 Data'!W10,""),""))</x:f>
      </x:c>
      <x:c r="X10" s="142" t="str">
        <x:f>IF('R05 Data'!$A10="","",IF(ISNUMBER('R05 Data'!X10),IF(AND('R05 Data'!X10&gt;=1,'R05 Data'!X10&lt;=5,MOD('R05 Data'!X10,1)=0),'R05 Data'!X10,""),""))</x:f>
      </x:c>
      <x:c r="Y10" s="142" t="str">
        <x:f>IF('R05 Data'!$A10="","",IF(ISNUMBER('R05 Data'!Y10),IF(AND('R05 Data'!Y10&gt;=1,'R05 Data'!Y10&lt;=5,MOD('R05 Data'!Y10,1)=0),'R05 Data'!Y10,""),""))</x:f>
      </x:c>
      <x:c r="Z10" s="142" t="str">
        <x:f>IF('R05 Data'!$A10="","",IF(ISNUMBER('R05 Data'!Z10),IF(AND('R05 Data'!Z10&gt;=1,'R05 Data'!Z10&lt;=5,MOD('R05 Data'!Z10,1)=0),'R05 Data'!Z10,""),""))</x:f>
      </x:c>
      <x:c r="AA10" s="142" t="str">
        <x:f>IF('R05 Data'!$A10="","",IF(ISNUMBER('R05 Data'!AA10),IF(AND('R05 Data'!AA10&gt;=1,'R05 Data'!AA10&lt;=5,MOD('R05 Data'!AA10,1)=0),'R05 Data'!AA10,""),""))</x:f>
      </x:c>
      <x:c r="AB10" s="142" t="str">
        <x:f>IF('R05 Data'!$A10="","",IF(ISNUMBER('R05 Data'!AB10),IF(AND('R05 Data'!AB10&gt;=1,'R05 Data'!AB10&lt;=5,MOD('R05 Data'!AB10,1)=0),'R05 Data'!AB10,""),""))</x:f>
      </x:c>
    </x:row>
    <x:row r="11" ht="22" customHeight="1">
      <x:c r="A11" s="92" t="str">
        <x:f>IF('R05 Data'!A11="","",'R05 Data'!A11)</x:f>
      </x:c>
      <x:c r="B11" s="92" t="str">
        <x:f>IF('R05 Data'!B11="","",'R05 Data'!B11)</x:f>
      </x:c>
      <x:c r="C11" s="92" t="str">
        <x:f>IF('R05 Data'!C11="","",'R05 Data'!C11)</x:f>
      </x:c>
      <x:c r="D11" s="92" t="str">
        <x:f>IF('R05 Data'!D11="","",'R05 Data'!D11)</x:f>
      </x:c>
      <x:c r="E11" s="92" t="str">
        <x:f>IF('R05 Data'!$A11="","",IF(ISNUMBER('R05 Data'!E11),IF(AND('R05 Data'!E11&gt;=1,'R05 Data'!E11&lt;=5,MOD('R05 Data'!E11,1)=0),'R05 Data'!E11,""),""))</x:f>
      </x:c>
      <x:c r="F11" s="92" t="str">
        <x:f>IF('R05 Data'!$A11="","",IF(ISNUMBER('R05 Data'!F11),IF(AND('R05 Data'!F11&gt;=1,'R05 Data'!F11&lt;=5,MOD('R05 Data'!F11,1)=0),'R05 Data'!F11,""),""))</x:f>
      </x:c>
      <x:c r="G11" s="92" t="str">
        <x:f>IF('R05 Data'!$A11="","",IF(ISNUMBER('R05 Data'!G11),IF(AND('R05 Data'!G11&gt;=1,'R05 Data'!G11&lt;=5,MOD('R05 Data'!G11,1)=0),'R05 Data'!G11,""),""))</x:f>
      </x:c>
      <x:c r="H11" s="92" t="str">
        <x:f>IF('R05 Data'!$A11="","",IF(ISNUMBER('R05 Data'!H11),IF(AND('R05 Data'!H11&gt;=1,'R05 Data'!H11&lt;=5,MOD('R05 Data'!H11,1)=0),'R05 Data'!H11,""),""))</x:f>
      </x:c>
      <x:c r="I11" s="92" t="str">
        <x:f>IF('R05 Data'!$A11="","",IF(ISNUMBER('R05 Data'!I11),IF(AND('R05 Data'!I11&gt;=1,'R05 Data'!I11&lt;=5,MOD('R05 Data'!I11,1)=0),'R05 Data'!I11,""),""))</x:f>
      </x:c>
      <x:c r="J11" s="92" t="str">
        <x:f>IF('R05 Data'!$A11="","",IF(ISNUMBER('R05 Data'!J11),IF(AND('R05 Data'!J11&gt;=1,'R05 Data'!J11&lt;=5,MOD('R05 Data'!J11,1)=0),'R05 Data'!J11,""),""))</x:f>
      </x:c>
      <x:c r="K11" s="92" t="str">
        <x:f>IF('R05 Data'!$A11="","",IF(ISNUMBER('R05 Data'!K11),IF(AND('R05 Data'!K11&gt;=1,'R05 Data'!K11&lt;=5,MOD('R05 Data'!K11,1)=0),'R05 Data'!K11,""),""))</x:f>
      </x:c>
      <x:c r="L11" s="92" t="str">
        <x:f>IF('R05 Data'!$A11="","",IF(ISNUMBER('R05 Data'!L11),IF(AND('R05 Data'!L11&gt;=1,'R05 Data'!L11&lt;=5,MOD('R05 Data'!L11,1)=0),'R05 Data'!L11,""),""))</x:f>
      </x:c>
      <x:c r="M11" s="142" t="str">
        <x:f>IF('R05 Data'!$A11="","",IF(ISNUMBER('R05 Data'!M11),IF(AND('R05 Data'!M11&gt;=1,'R05 Data'!M11&lt;=5,MOD('R05 Data'!M11,1)=0),'R05 Data'!M11,""),""))</x:f>
      </x:c>
      <x:c r="N11" s="142" t="str">
        <x:f>IF('R05 Data'!$A11="","",IF(ISNUMBER('R05 Data'!N11),IF(AND('R05 Data'!N11&gt;=1,'R05 Data'!N11&lt;=5,MOD('R05 Data'!N11,1)=0),'R05 Data'!N11,""),""))</x:f>
      </x:c>
      <x:c r="O11" s="142" t="str">
        <x:f>IF('R05 Data'!$A11="","",IF(ISNUMBER('R05 Data'!O11),IF(AND('R05 Data'!O11&gt;=1,'R05 Data'!O11&lt;=5,MOD('R05 Data'!O11,1)=0),'R05 Data'!O11,""),""))</x:f>
      </x:c>
      <x:c r="P11" s="142" t="str">
        <x:f>IF('R05 Data'!$A11="","",IF(ISNUMBER('R05 Data'!P11),IF(AND('R05 Data'!P11&gt;=1,'R05 Data'!P11&lt;=5,MOD('R05 Data'!P11,1)=0),'R05 Data'!P11,""),""))</x:f>
      </x:c>
      <x:c r="Q11" s="142" t="str">
        <x:f>IF('R05 Data'!$A11="","",IF(ISNUMBER('R05 Data'!Q11),IF(AND('R05 Data'!Q11&gt;=1,'R05 Data'!Q11&lt;=5,MOD('R05 Data'!Q11,1)=0),'R05 Data'!Q11,""),""))</x:f>
      </x:c>
      <x:c r="R11" s="142" t="str">
        <x:f>IF('R05 Data'!$A11="","",IF(ISNUMBER('R05 Data'!R11),IF(AND('R05 Data'!R11&gt;=1,'R05 Data'!R11&lt;=5,MOD('R05 Data'!R11,1)=0),'R05 Data'!R11,""),""))</x:f>
      </x:c>
      <x:c r="S11" s="142" t="str">
        <x:f>IF('R05 Data'!$A11="","",IF(ISNUMBER('R05 Data'!S11),IF(AND('R05 Data'!S11&gt;=1,'R05 Data'!S11&lt;=5,MOD('R05 Data'!S11,1)=0),'R05 Data'!S11,""),""))</x:f>
      </x:c>
      <x:c r="T11" s="142" t="str">
        <x:f>IF('R05 Data'!$A11="","",IF(ISNUMBER('R05 Data'!T11),IF(AND('R05 Data'!T11&gt;=1,'R05 Data'!T11&lt;=5,MOD('R05 Data'!T11,1)=0),'R05 Data'!T11,""),""))</x:f>
      </x:c>
      <x:c r="U11" s="142" t="str">
        <x:f>IF('R05 Data'!$A11="","",IF(ISNUMBER('R05 Data'!U11),IF(AND('R05 Data'!U11&gt;=1,'R05 Data'!U11&lt;=5,MOD('R05 Data'!U11,1)=0),'R05 Data'!U11,""),""))</x:f>
      </x:c>
      <x:c r="V11" s="142" t="str">
        <x:f>IF('R05 Data'!$A11="","",IF(ISNUMBER('R05 Data'!V11),IF(AND('R05 Data'!V11&gt;=1,'R05 Data'!V11&lt;=5,MOD('R05 Data'!V11,1)=0),'R05 Data'!V11,""),""))</x:f>
      </x:c>
      <x:c r="W11" s="142" t="str">
        <x:f>IF('R05 Data'!$A11="","",IF(ISNUMBER('R05 Data'!W11),IF(AND('R05 Data'!W11&gt;=1,'R05 Data'!W11&lt;=5,MOD('R05 Data'!W11,1)=0),'R05 Data'!W11,""),""))</x:f>
      </x:c>
      <x:c r="X11" s="142" t="str">
        <x:f>IF('R05 Data'!$A11="","",IF(ISNUMBER('R05 Data'!X11),IF(AND('R05 Data'!X11&gt;=1,'R05 Data'!X11&lt;=5,MOD('R05 Data'!X11,1)=0),'R05 Data'!X11,""),""))</x:f>
      </x:c>
      <x:c r="Y11" s="142" t="str">
        <x:f>IF('R05 Data'!$A11="","",IF(ISNUMBER('R05 Data'!Y11),IF(AND('R05 Data'!Y11&gt;=1,'R05 Data'!Y11&lt;=5,MOD('R05 Data'!Y11,1)=0),'R05 Data'!Y11,""),""))</x:f>
      </x:c>
      <x:c r="Z11" s="142" t="str">
        <x:f>IF('R05 Data'!$A11="","",IF(ISNUMBER('R05 Data'!Z11),IF(AND('R05 Data'!Z11&gt;=1,'R05 Data'!Z11&lt;=5,MOD('R05 Data'!Z11,1)=0),'R05 Data'!Z11,""),""))</x:f>
      </x:c>
      <x:c r="AA11" s="142" t="str">
        <x:f>IF('R05 Data'!$A11="","",IF(ISNUMBER('R05 Data'!AA11),IF(AND('R05 Data'!AA11&gt;=1,'R05 Data'!AA11&lt;=5,MOD('R05 Data'!AA11,1)=0),'R05 Data'!AA11,""),""))</x:f>
      </x:c>
      <x:c r="AB11" s="142" t="str">
        <x:f>IF('R05 Data'!$A11="","",IF(ISNUMBER('R05 Data'!AB11),IF(AND('R05 Data'!AB11&gt;=1,'R05 Data'!AB11&lt;=5,MOD('R05 Data'!AB11,1)=0),'R05 Data'!AB11,""),""))</x:f>
      </x:c>
    </x:row>
    <x:row r="12" ht="22" customHeight="1">
      <x:c r="A12" s="92" t="str">
        <x:f>IF('R05 Data'!A12="","",'R05 Data'!A12)</x:f>
      </x:c>
      <x:c r="B12" s="92" t="str">
        <x:f>IF('R05 Data'!B12="","",'R05 Data'!B12)</x:f>
      </x:c>
      <x:c r="C12" s="92" t="str">
        <x:f>IF('R05 Data'!C12="","",'R05 Data'!C12)</x:f>
      </x:c>
      <x:c r="D12" s="92" t="str">
        <x:f>IF('R05 Data'!D12="","",'R05 Data'!D12)</x:f>
      </x:c>
      <x:c r="E12" s="92" t="str">
        <x:f>IF('R05 Data'!$A12="","",IF(ISNUMBER('R05 Data'!E12),IF(AND('R05 Data'!E12&gt;=1,'R05 Data'!E12&lt;=5,MOD('R05 Data'!E12,1)=0),'R05 Data'!E12,""),""))</x:f>
      </x:c>
      <x:c r="F12" s="92" t="str">
        <x:f>IF('R05 Data'!$A12="","",IF(ISNUMBER('R05 Data'!F12),IF(AND('R05 Data'!F12&gt;=1,'R05 Data'!F12&lt;=5,MOD('R05 Data'!F12,1)=0),'R05 Data'!F12,""),""))</x:f>
      </x:c>
      <x:c r="G12" s="92" t="str">
        <x:f>IF('R05 Data'!$A12="","",IF(ISNUMBER('R05 Data'!G12),IF(AND('R05 Data'!G12&gt;=1,'R05 Data'!G12&lt;=5,MOD('R05 Data'!G12,1)=0),'R05 Data'!G12,""),""))</x:f>
      </x:c>
      <x:c r="H12" s="92" t="str">
        <x:f>IF('R05 Data'!$A12="","",IF(ISNUMBER('R05 Data'!H12),IF(AND('R05 Data'!H12&gt;=1,'R05 Data'!H12&lt;=5,MOD('R05 Data'!H12,1)=0),'R05 Data'!H12,""),""))</x:f>
      </x:c>
      <x:c r="I12" s="92" t="str">
        <x:f>IF('R05 Data'!$A12="","",IF(ISNUMBER('R05 Data'!I12),IF(AND('R05 Data'!I12&gt;=1,'R05 Data'!I12&lt;=5,MOD('R05 Data'!I12,1)=0),'R05 Data'!I12,""),""))</x:f>
      </x:c>
      <x:c r="J12" s="92" t="str">
        <x:f>IF('R05 Data'!$A12="","",IF(ISNUMBER('R05 Data'!J12),IF(AND('R05 Data'!J12&gt;=1,'R05 Data'!J12&lt;=5,MOD('R05 Data'!J12,1)=0),'R05 Data'!J12,""),""))</x:f>
      </x:c>
      <x:c r="K12" s="92" t="str">
        <x:f>IF('R05 Data'!$A12="","",IF(ISNUMBER('R05 Data'!K12),IF(AND('R05 Data'!K12&gt;=1,'R05 Data'!K12&lt;=5,MOD('R05 Data'!K12,1)=0),'R05 Data'!K12,""),""))</x:f>
      </x:c>
      <x:c r="L12" s="92" t="str">
        <x:f>IF('R05 Data'!$A12="","",IF(ISNUMBER('R05 Data'!L12),IF(AND('R05 Data'!L12&gt;=1,'R05 Data'!L12&lt;=5,MOD('R05 Data'!L12,1)=0),'R05 Data'!L12,""),""))</x:f>
      </x:c>
      <x:c r="M12" s="142" t="str">
        <x:f>IF('R05 Data'!$A12="","",IF(ISNUMBER('R05 Data'!M12),IF(AND('R05 Data'!M12&gt;=1,'R05 Data'!M12&lt;=5,MOD('R05 Data'!M12,1)=0),'R05 Data'!M12,""),""))</x:f>
      </x:c>
      <x:c r="N12" s="142" t="str">
        <x:f>IF('R05 Data'!$A12="","",IF(ISNUMBER('R05 Data'!N12),IF(AND('R05 Data'!N12&gt;=1,'R05 Data'!N12&lt;=5,MOD('R05 Data'!N12,1)=0),'R05 Data'!N12,""),""))</x:f>
      </x:c>
      <x:c r="O12" s="142" t="str">
        <x:f>IF('R05 Data'!$A12="","",IF(ISNUMBER('R05 Data'!O12),IF(AND('R05 Data'!O12&gt;=1,'R05 Data'!O12&lt;=5,MOD('R05 Data'!O12,1)=0),'R05 Data'!O12,""),""))</x:f>
      </x:c>
      <x:c r="P12" s="142" t="str">
        <x:f>IF('R05 Data'!$A12="","",IF(ISNUMBER('R05 Data'!P12),IF(AND('R05 Data'!P12&gt;=1,'R05 Data'!P12&lt;=5,MOD('R05 Data'!P12,1)=0),'R05 Data'!P12,""),""))</x:f>
      </x:c>
      <x:c r="Q12" s="142" t="str">
        <x:f>IF('R05 Data'!$A12="","",IF(ISNUMBER('R05 Data'!Q12),IF(AND('R05 Data'!Q12&gt;=1,'R05 Data'!Q12&lt;=5,MOD('R05 Data'!Q12,1)=0),'R05 Data'!Q12,""),""))</x:f>
      </x:c>
      <x:c r="R12" s="142" t="str">
        <x:f>IF('R05 Data'!$A12="","",IF(ISNUMBER('R05 Data'!R12),IF(AND('R05 Data'!R12&gt;=1,'R05 Data'!R12&lt;=5,MOD('R05 Data'!R12,1)=0),'R05 Data'!R12,""),""))</x:f>
      </x:c>
      <x:c r="S12" s="142" t="str">
        <x:f>IF('R05 Data'!$A12="","",IF(ISNUMBER('R05 Data'!S12),IF(AND('R05 Data'!S12&gt;=1,'R05 Data'!S12&lt;=5,MOD('R05 Data'!S12,1)=0),'R05 Data'!S12,""),""))</x:f>
      </x:c>
      <x:c r="T12" s="142" t="str">
        <x:f>IF('R05 Data'!$A12="","",IF(ISNUMBER('R05 Data'!T12),IF(AND('R05 Data'!T12&gt;=1,'R05 Data'!T12&lt;=5,MOD('R05 Data'!T12,1)=0),'R05 Data'!T12,""),""))</x:f>
      </x:c>
      <x:c r="U12" s="142" t="str">
        <x:f>IF('R05 Data'!$A12="","",IF(ISNUMBER('R05 Data'!U12),IF(AND('R05 Data'!U12&gt;=1,'R05 Data'!U12&lt;=5,MOD('R05 Data'!U12,1)=0),'R05 Data'!U12,""),""))</x:f>
      </x:c>
      <x:c r="V12" s="142" t="str">
        <x:f>IF('R05 Data'!$A12="","",IF(ISNUMBER('R05 Data'!V12),IF(AND('R05 Data'!V12&gt;=1,'R05 Data'!V12&lt;=5,MOD('R05 Data'!V12,1)=0),'R05 Data'!V12,""),""))</x:f>
      </x:c>
      <x:c r="W12" s="142" t="str">
        <x:f>IF('R05 Data'!$A12="","",IF(ISNUMBER('R05 Data'!W12),IF(AND('R05 Data'!W12&gt;=1,'R05 Data'!W12&lt;=5,MOD('R05 Data'!W12,1)=0),'R05 Data'!W12,""),""))</x:f>
      </x:c>
      <x:c r="X12" s="142" t="str">
        <x:f>IF('R05 Data'!$A12="","",IF(ISNUMBER('R05 Data'!X12),IF(AND('R05 Data'!X12&gt;=1,'R05 Data'!X12&lt;=5,MOD('R05 Data'!X12,1)=0),'R05 Data'!X12,""),""))</x:f>
      </x:c>
      <x:c r="Y12" s="142" t="str">
        <x:f>IF('R05 Data'!$A12="","",IF(ISNUMBER('R05 Data'!Y12),IF(AND('R05 Data'!Y12&gt;=1,'R05 Data'!Y12&lt;=5,MOD('R05 Data'!Y12,1)=0),'R05 Data'!Y12,""),""))</x:f>
      </x:c>
      <x:c r="Z12" s="142" t="str">
        <x:f>IF('R05 Data'!$A12="","",IF(ISNUMBER('R05 Data'!Z12),IF(AND('R05 Data'!Z12&gt;=1,'R05 Data'!Z12&lt;=5,MOD('R05 Data'!Z12,1)=0),'R05 Data'!Z12,""),""))</x:f>
      </x:c>
      <x:c r="AA12" s="142" t="str">
        <x:f>IF('R05 Data'!$A12="","",IF(ISNUMBER('R05 Data'!AA12),IF(AND('R05 Data'!AA12&gt;=1,'R05 Data'!AA12&lt;=5,MOD('R05 Data'!AA12,1)=0),'R05 Data'!AA12,""),""))</x:f>
      </x:c>
      <x:c r="AB12" s="142" t="str">
        <x:f>IF('R05 Data'!$A12="","",IF(ISNUMBER('R05 Data'!AB12),IF(AND('R05 Data'!AB12&gt;=1,'R05 Data'!AB12&lt;=5,MOD('R05 Data'!AB12,1)=0),'R05 Data'!AB12,""),""))</x:f>
      </x:c>
    </x:row>
    <x:row r="13" ht="22" customHeight="1">
      <x:c r="A13" s="92" t="str">
        <x:f>IF('R05 Data'!A13="","",'R05 Data'!A13)</x:f>
      </x:c>
      <x:c r="B13" s="92" t="str">
        <x:f>IF('R05 Data'!B13="","",'R05 Data'!B13)</x:f>
      </x:c>
      <x:c r="C13" s="92" t="str">
        <x:f>IF('R05 Data'!C13="","",'R05 Data'!C13)</x:f>
      </x:c>
      <x:c r="D13" s="92" t="str">
        <x:f>IF('R05 Data'!D13="","",'R05 Data'!D13)</x:f>
      </x:c>
      <x:c r="E13" s="92" t="str">
        <x:f>IF('R05 Data'!$A13="","",IF(ISNUMBER('R05 Data'!E13),IF(AND('R05 Data'!E13&gt;=1,'R05 Data'!E13&lt;=5,MOD('R05 Data'!E13,1)=0),'R05 Data'!E13,""),""))</x:f>
      </x:c>
      <x:c r="F13" s="92" t="str">
        <x:f>IF('R05 Data'!$A13="","",IF(ISNUMBER('R05 Data'!F13),IF(AND('R05 Data'!F13&gt;=1,'R05 Data'!F13&lt;=5,MOD('R05 Data'!F13,1)=0),'R05 Data'!F13,""),""))</x:f>
      </x:c>
      <x:c r="G13" s="92" t="str">
        <x:f>IF('R05 Data'!$A13="","",IF(ISNUMBER('R05 Data'!G13),IF(AND('R05 Data'!G13&gt;=1,'R05 Data'!G13&lt;=5,MOD('R05 Data'!G13,1)=0),'R05 Data'!G13,""),""))</x:f>
      </x:c>
      <x:c r="H13" s="92" t="str">
        <x:f>IF('R05 Data'!$A13="","",IF(ISNUMBER('R05 Data'!H13),IF(AND('R05 Data'!H13&gt;=1,'R05 Data'!H13&lt;=5,MOD('R05 Data'!H13,1)=0),'R05 Data'!H13,""),""))</x:f>
      </x:c>
      <x:c r="I13" s="92" t="str">
        <x:f>IF('R05 Data'!$A13="","",IF(ISNUMBER('R05 Data'!I13),IF(AND('R05 Data'!I13&gt;=1,'R05 Data'!I13&lt;=5,MOD('R05 Data'!I13,1)=0),'R05 Data'!I13,""),""))</x:f>
      </x:c>
      <x:c r="J13" s="92" t="str">
        <x:f>IF('R05 Data'!$A13="","",IF(ISNUMBER('R05 Data'!J13),IF(AND('R05 Data'!J13&gt;=1,'R05 Data'!J13&lt;=5,MOD('R05 Data'!J13,1)=0),'R05 Data'!J13,""),""))</x:f>
      </x:c>
      <x:c r="K13" s="92" t="str">
        <x:f>IF('R05 Data'!$A13="","",IF(ISNUMBER('R05 Data'!K13),IF(AND('R05 Data'!K13&gt;=1,'R05 Data'!K13&lt;=5,MOD('R05 Data'!K13,1)=0),'R05 Data'!K13,""),""))</x:f>
      </x:c>
      <x:c r="L13" s="92" t="str">
        <x:f>IF('R05 Data'!$A13="","",IF(ISNUMBER('R05 Data'!L13),IF(AND('R05 Data'!L13&gt;=1,'R05 Data'!L13&lt;=5,MOD('R05 Data'!L13,1)=0),'R05 Data'!L13,""),""))</x:f>
      </x:c>
      <x:c r="M13" s="142" t="str">
        <x:f>IF('R05 Data'!$A13="","",IF(ISNUMBER('R05 Data'!M13),IF(AND('R05 Data'!M13&gt;=1,'R05 Data'!M13&lt;=5,MOD('R05 Data'!M13,1)=0),'R05 Data'!M13,""),""))</x:f>
      </x:c>
      <x:c r="N13" s="142" t="str">
        <x:f>IF('R05 Data'!$A13="","",IF(ISNUMBER('R05 Data'!N13),IF(AND('R05 Data'!N13&gt;=1,'R05 Data'!N13&lt;=5,MOD('R05 Data'!N13,1)=0),'R05 Data'!N13,""),""))</x:f>
      </x:c>
      <x:c r="O13" s="142" t="str">
        <x:f>IF('R05 Data'!$A13="","",IF(ISNUMBER('R05 Data'!O13),IF(AND('R05 Data'!O13&gt;=1,'R05 Data'!O13&lt;=5,MOD('R05 Data'!O13,1)=0),'R05 Data'!O13,""),""))</x:f>
      </x:c>
      <x:c r="P13" s="142" t="str">
        <x:f>IF('R05 Data'!$A13="","",IF(ISNUMBER('R05 Data'!P13),IF(AND('R05 Data'!P13&gt;=1,'R05 Data'!P13&lt;=5,MOD('R05 Data'!P13,1)=0),'R05 Data'!P13,""),""))</x:f>
      </x:c>
      <x:c r="Q13" s="142" t="str">
        <x:f>IF('R05 Data'!$A13="","",IF(ISNUMBER('R05 Data'!Q13),IF(AND('R05 Data'!Q13&gt;=1,'R05 Data'!Q13&lt;=5,MOD('R05 Data'!Q13,1)=0),'R05 Data'!Q13,""),""))</x:f>
      </x:c>
      <x:c r="R13" s="142" t="str">
        <x:f>IF('R05 Data'!$A13="","",IF(ISNUMBER('R05 Data'!R13),IF(AND('R05 Data'!R13&gt;=1,'R05 Data'!R13&lt;=5,MOD('R05 Data'!R13,1)=0),'R05 Data'!R13,""),""))</x:f>
      </x:c>
      <x:c r="S13" s="142" t="str">
        <x:f>IF('R05 Data'!$A13="","",IF(ISNUMBER('R05 Data'!S13),IF(AND('R05 Data'!S13&gt;=1,'R05 Data'!S13&lt;=5,MOD('R05 Data'!S13,1)=0),'R05 Data'!S13,""),""))</x:f>
      </x:c>
      <x:c r="T13" s="142" t="str">
        <x:f>IF('R05 Data'!$A13="","",IF(ISNUMBER('R05 Data'!T13),IF(AND('R05 Data'!T13&gt;=1,'R05 Data'!T13&lt;=5,MOD('R05 Data'!T13,1)=0),'R05 Data'!T13,""),""))</x:f>
      </x:c>
      <x:c r="U13" s="142" t="str">
        <x:f>IF('R05 Data'!$A13="","",IF(ISNUMBER('R05 Data'!U13),IF(AND('R05 Data'!U13&gt;=1,'R05 Data'!U13&lt;=5,MOD('R05 Data'!U13,1)=0),'R05 Data'!U13,""),""))</x:f>
      </x:c>
      <x:c r="V13" s="142" t="str">
        <x:f>IF('R05 Data'!$A13="","",IF(ISNUMBER('R05 Data'!V13),IF(AND('R05 Data'!V13&gt;=1,'R05 Data'!V13&lt;=5,MOD('R05 Data'!V13,1)=0),'R05 Data'!V13,""),""))</x:f>
      </x:c>
      <x:c r="W13" s="142" t="str">
        <x:f>IF('R05 Data'!$A13="","",IF(ISNUMBER('R05 Data'!W13),IF(AND('R05 Data'!W13&gt;=1,'R05 Data'!W13&lt;=5,MOD('R05 Data'!W13,1)=0),'R05 Data'!W13,""),""))</x:f>
      </x:c>
      <x:c r="X13" s="142" t="str">
        <x:f>IF('R05 Data'!$A13="","",IF(ISNUMBER('R05 Data'!X13),IF(AND('R05 Data'!X13&gt;=1,'R05 Data'!X13&lt;=5,MOD('R05 Data'!X13,1)=0),'R05 Data'!X13,""),""))</x:f>
      </x:c>
      <x:c r="Y13" s="142" t="str">
        <x:f>IF('R05 Data'!$A13="","",IF(ISNUMBER('R05 Data'!Y13),IF(AND('R05 Data'!Y13&gt;=1,'R05 Data'!Y13&lt;=5,MOD('R05 Data'!Y13,1)=0),'R05 Data'!Y13,""),""))</x:f>
      </x:c>
      <x:c r="Z13" s="142" t="str">
        <x:f>IF('R05 Data'!$A13="","",IF(ISNUMBER('R05 Data'!Z13),IF(AND('R05 Data'!Z13&gt;=1,'R05 Data'!Z13&lt;=5,MOD('R05 Data'!Z13,1)=0),'R05 Data'!Z13,""),""))</x:f>
      </x:c>
      <x:c r="AA13" s="142" t="str">
        <x:f>IF('R05 Data'!$A13="","",IF(ISNUMBER('R05 Data'!AA13),IF(AND('R05 Data'!AA13&gt;=1,'R05 Data'!AA13&lt;=5,MOD('R05 Data'!AA13,1)=0),'R05 Data'!AA13,""),""))</x:f>
      </x:c>
      <x:c r="AB13" s="142" t="str">
        <x:f>IF('R05 Data'!$A13="","",IF(ISNUMBER('R05 Data'!AB13),IF(AND('R05 Data'!AB13&gt;=1,'R05 Data'!AB13&lt;=5,MOD('R05 Data'!AB13,1)=0),'R05 Data'!AB13,""),""))</x:f>
      </x:c>
    </x:row>
    <x:row r="14" ht="22" customHeight="1">
      <x:c r="A14" s="92" t="str">
        <x:f>IF('R05 Data'!A14="","",'R05 Data'!A14)</x:f>
      </x:c>
      <x:c r="B14" s="92" t="str">
        <x:f>IF('R05 Data'!B14="","",'R05 Data'!B14)</x:f>
      </x:c>
      <x:c r="C14" s="92" t="str">
        <x:f>IF('R05 Data'!C14="","",'R05 Data'!C14)</x:f>
      </x:c>
      <x:c r="D14" s="92" t="str">
        <x:f>IF('R05 Data'!D14="","",'R05 Data'!D14)</x:f>
      </x:c>
      <x:c r="E14" s="92" t="str">
        <x:f>IF('R05 Data'!$A14="","",IF(ISNUMBER('R05 Data'!E14),IF(AND('R05 Data'!E14&gt;=1,'R05 Data'!E14&lt;=5,MOD('R05 Data'!E14,1)=0),'R05 Data'!E14,""),""))</x:f>
      </x:c>
      <x:c r="F14" s="92" t="str">
        <x:f>IF('R05 Data'!$A14="","",IF(ISNUMBER('R05 Data'!F14),IF(AND('R05 Data'!F14&gt;=1,'R05 Data'!F14&lt;=5,MOD('R05 Data'!F14,1)=0),'R05 Data'!F14,""),""))</x:f>
      </x:c>
      <x:c r="G14" s="92" t="str">
        <x:f>IF('R05 Data'!$A14="","",IF(ISNUMBER('R05 Data'!G14),IF(AND('R05 Data'!G14&gt;=1,'R05 Data'!G14&lt;=5,MOD('R05 Data'!G14,1)=0),'R05 Data'!G14,""),""))</x:f>
      </x:c>
      <x:c r="H14" s="92" t="str">
        <x:f>IF('R05 Data'!$A14="","",IF(ISNUMBER('R05 Data'!H14),IF(AND('R05 Data'!H14&gt;=1,'R05 Data'!H14&lt;=5,MOD('R05 Data'!H14,1)=0),'R05 Data'!H14,""),""))</x:f>
      </x:c>
      <x:c r="I14" s="92" t="str">
        <x:f>IF('R05 Data'!$A14="","",IF(ISNUMBER('R05 Data'!I14),IF(AND('R05 Data'!I14&gt;=1,'R05 Data'!I14&lt;=5,MOD('R05 Data'!I14,1)=0),'R05 Data'!I14,""),""))</x:f>
      </x:c>
      <x:c r="J14" s="92" t="str">
        <x:f>IF('R05 Data'!$A14="","",IF(ISNUMBER('R05 Data'!J14),IF(AND('R05 Data'!J14&gt;=1,'R05 Data'!J14&lt;=5,MOD('R05 Data'!J14,1)=0),'R05 Data'!J14,""),""))</x:f>
      </x:c>
      <x:c r="K14" s="92" t="str">
        <x:f>IF('R05 Data'!$A14="","",IF(ISNUMBER('R05 Data'!K14),IF(AND('R05 Data'!K14&gt;=1,'R05 Data'!K14&lt;=5,MOD('R05 Data'!K14,1)=0),'R05 Data'!K14,""),""))</x:f>
      </x:c>
      <x:c r="L14" s="92" t="str">
        <x:f>IF('R05 Data'!$A14="","",IF(ISNUMBER('R05 Data'!L14),IF(AND('R05 Data'!L14&gt;=1,'R05 Data'!L14&lt;=5,MOD('R05 Data'!L14,1)=0),'R05 Data'!L14,""),""))</x:f>
      </x:c>
      <x:c r="M14" s="142" t="str">
        <x:f>IF('R05 Data'!$A14="","",IF(ISNUMBER('R05 Data'!M14),IF(AND('R05 Data'!M14&gt;=1,'R05 Data'!M14&lt;=5,MOD('R05 Data'!M14,1)=0),'R05 Data'!M14,""),""))</x:f>
      </x:c>
      <x:c r="N14" s="142" t="str">
        <x:f>IF('R05 Data'!$A14="","",IF(ISNUMBER('R05 Data'!N14),IF(AND('R05 Data'!N14&gt;=1,'R05 Data'!N14&lt;=5,MOD('R05 Data'!N14,1)=0),'R05 Data'!N14,""),""))</x:f>
      </x:c>
      <x:c r="O14" s="142" t="str">
        <x:f>IF('R05 Data'!$A14="","",IF(ISNUMBER('R05 Data'!O14),IF(AND('R05 Data'!O14&gt;=1,'R05 Data'!O14&lt;=5,MOD('R05 Data'!O14,1)=0),'R05 Data'!O14,""),""))</x:f>
      </x:c>
      <x:c r="P14" s="142" t="str">
        <x:f>IF('R05 Data'!$A14="","",IF(ISNUMBER('R05 Data'!P14),IF(AND('R05 Data'!P14&gt;=1,'R05 Data'!P14&lt;=5,MOD('R05 Data'!P14,1)=0),'R05 Data'!P14,""),""))</x:f>
      </x:c>
      <x:c r="Q14" s="142" t="str">
        <x:f>IF('R05 Data'!$A14="","",IF(ISNUMBER('R05 Data'!Q14),IF(AND('R05 Data'!Q14&gt;=1,'R05 Data'!Q14&lt;=5,MOD('R05 Data'!Q14,1)=0),'R05 Data'!Q14,""),""))</x:f>
      </x:c>
      <x:c r="R14" s="142" t="str">
        <x:f>IF('R05 Data'!$A14="","",IF(ISNUMBER('R05 Data'!R14),IF(AND('R05 Data'!R14&gt;=1,'R05 Data'!R14&lt;=5,MOD('R05 Data'!R14,1)=0),'R05 Data'!R14,""),""))</x:f>
      </x:c>
      <x:c r="S14" s="142" t="str">
        <x:f>IF('R05 Data'!$A14="","",IF(ISNUMBER('R05 Data'!S14),IF(AND('R05 Data'!S14&gt;=1,'R05 Data'!S14&lt;=5,MOD('R05 Data'!S14,1)=0),'R05 Data'!S14,""),""))</x:f>
      </x:c>
      <x:c r="T14" s="142" t="str">
        <x:f>IF('R05 Data'!$A14="","",IF(ISNUMBER('R05 Data'!T14),IF(AND('R05 Data'!T14&gt;=1,'R05 Data'!T14&lt;=5,MOD('R05 Data'!T14,1)=0),'R05 Data'!T14,""),""))</x:f>
      </x:c>
      <x:c r="U14" s="142" t="str">
        <x:f>IF('R05 Data'!$A14="","",IF(ISNUMBER('R05 Data'!U14),IF(AND('R05 Data'!U14&gt;=1,'R05 Data'!U14&lt;=5,MOD('R05 Data'!U14,1)=0),'R05 Data'!U14,""),""))</x:f>
      </x:c>
      <x:c r="V14" s="142" t="str">
        <x:f>IF('R05 Data'!$A14="","",IF(ISNUMBER('R05 Data'!V14),IF(AND('R05 Data'!V14&gt;=1,'R05 Data'!V14&lt;=5,MOD('R05 Data'!V14,1)=0),'R05 Data'!V14,""),""))</x:f>
      </x:c>
      <x:c r="W14" s="142" t="str">
        <x:f>IF('R05 Data'!$A14="","",IF(ISNUMBER('R05 Data'!W14),IF(AND('R05 Data'!W14&gt;=1,'R05 Data'!W14&lt;=5,MOD('R05 Data'!W14,1)=0),'R05 Data'!W14,""),""))</x:f>
      </x:c>
      <x:c r="X14" s="142" t="str">
        <x:f>IF('R05 Data'!$A14="","",IF(ISNUMBER('R05 Data'!X14),IF(AND('R05 Data'!X14&gt;=1,'R05 Data'!X14&lt;=5,MOD('R05 Data'!X14,1)=0),'R05 Data'!X14,""),""))</x:f>
      </x:c>
      <x:c r="Y14" s="142" t="str">
        <x:f>IF('R05 Data'!$A14="","",IF(ISNUMBER('R05 Data'!Y14),IF(AND('R05 Data'!Y14&gt;=1,'R05 Data'!Y14&lt;=5,MOD('R05 Data'!Y14,1)=0),'R05 Data'!Y14,""),""))</x:f>
      </x:c>
      <x:c r="Z14" s="142" t="str">
        <x:f>IF('R05 Data'!$A14="","",IF(ISNUMBER('R05 Data'!Z14),IF(AND('R05 Data'!Z14&gt;=1,'R05 Data'!Z14&lt;=5,MOD('R05 Data'!Z14,1)=0),'R05 Data'!Z14,""),""))</x:f>
      </x:c>
      <x:c r="AA14" s="142" t="str">
        <x:f>IF('R05 Data'!$A14="","",IF(ISNUMBER('R05 Data'!AA14),IF(AND('R05 Data'!AA14&gt;=1,'R05 Data'!AA14&lt;=5,MOD('R05 Data'!AA14,1)=0),'R05 Data'!AA14,""),""))</x:f>
      </x:c>
      <x:c r="AB14" s="142" t="str">
        <x:f>IF('R05 Data'!$A14="","",IF(ISNUMBER('R05 Data'!AB14),IF(AND('R05 Data'!AB14&gt;=1,'R05 Data'!AB14&lt;=5,MOD('R05 Data'!AB14,1)=0),'R05 Data'!AB14,""),""))</x:f>
      </x:c>
    </x:row>
    <x:row r="15" ht="22" customHeight="1">
      <x:c r="A15" s="92" t="str">
        <x:f>IF('R05 Data'!A15="","",'R05 Data'!A15)</x:f>
      </x:c>
      <x:c r="B15" s="92" t="str">
        <x:f>IF('R05 Data'!B15="","",'R05 Data'!B15)</x:f>
      </x:c>
      <x:c r="C15" s="92" t="str">
        <x:f>IF('R05 Data'!C15="","",'R05 Data'!C15)</x:f>
      </x:c>
      <x:c r="D15" s="92" t="str">
        <x:f>IF('R05 Data'!D15="","",'R05 Data'!D15)</x:f>
      </x:c>
      <x:c r="E15" s="92" t="str">
        <x:f>IF('R05 Data'!$A15="","",IF(ISNUMBER('R05 Data'!E15),IF(AND('R05 Data'!E15&gt;=1,'R05 Data'!E15&lt;=5,MOD('R05 Data'!E15,1)=0),'R05 Data'!E15,""),""))</x:f>
      </x:c>
      <x:c r="F15" s="92" t="str">
        <x:f>IF('R05 Data'!$A15="","",IF(ISNUMBER('R05 Data'!F15),IF(AND('R05 Data'!F15&gt;=1,'R05 Data'!F15&lt;=5,MOD('R05 Data'!F15,1)=0),'R05 Data'!F15,""),""))</x:f>
      </x:c>
      <x:c r="G15" s="92" t="str">
        <x:f>IF('R05 Data'!$A15="","",IF(ISNUMBER('R05 Data'!G15),IF(AND('R05 Data'!G15&gt;=1,'R05 Data'!G15&lt;=5,MOD('R05 Data'!G15,1)=0),'R05 Data'!G15,""),""))</x:f>
      </x:c>
      <x:c r="H15" s="92" t="str">
        <x:f>IF('R05 Data'!$A15="","",IF(ISNUMBER('R05 Data'!H15),IF(AND('R05 Data'!H15&gt;=1,'R05 Data'!H15&lt;=5,MOD('R05 Data'!H15,1)=0),'R05 Data'!H15,""),""))</x:f>
      </x:c>
      <x:c r="I15" s="92" t="str">
        <x:f>IF('R05 Data'!$A15="","",IF(ISNUMBER('R05 Data'!I15),IF(AND('R05 Data'!I15&gt;=1,'R05 Data'!I15&lt;=5,MOD('R05 Data'!I15,1)=0),'R05 Data'!I15,""),""))</x:f>
      </x:c>
      <x:c r="J15" s="92" t="str">
        <x:f>IF('R05 Data'!$A15="","",IF(ISNUMBER('R05 Data'!J15),IF(AND('R05 Data'!J15&gt;=1,'R05 Data'!J15&lt;=5,MOD('R05 Data'!J15,1)=0),'R05 Data'!J15,""),""))</x:f>
      </x:c>
      <x:c r="K15" s="92" t="str">
        <x:f>IF('R05 Data'!$A15="","",IF(ISNUMBER('R05 Data'!K15),IF(AND('R05 Data'!K15&gt;=1,'R05 Data'!K15&lt;=5,MOD('R05 Data'!K15,1)=0),'R05 Data'!K15,""),""))</x:f>
      </x:c>
      <x:c r="L15" s="92" t="str">
        <x:f>IF('R05 Data'!$A15="","",IF(ISNUMBER('R05 Data'!L15),IF(AND('R05 Data'!L15&gt;=1,'R05 Data'!L15&lt;=5,MOD('R05 Data'!L15,1)=0),'R05 Data'!L15,""),""))</x:f>
      </x:c>
      <x:c r="M15" s="142" t="str">
        <x:f>IF('R05 Data'!$A15="","",IF(ISNUMBER('R05 Data'!M15),IF(AND('R05 Data'!M15&gt;=1,'R05 Data'!M15&lt;=5,MOD('R05 Data'!M15,1)=0),'R05 Data'!M15,""),""))</x:f>
      </x:c>
      <x:c r="N15" s="142" t="str">
        <x:f>IF('R05 Data'!$A15="","",IF(ISNUMBER('R05 Data'!N15),IF(AND('R05 Data'!N15&gt;=1,'R05 Data'!N15&lt;=5,MOD('R05 Data'!N15,1)=0),'R05 Data'!N15,""),""))</x:f>
      </x:c>
      <x:c r="O15" s="142" t="str">
        <x:f>IF('R05 Data'!$A15="","",IF(ISNUMBER('R05 Data'!O15),IF(AND('R05 Data'!O15&gt;=1,'R05 Data'!O15&lt;=5,MOD('R05 Data'!O15,1)=0),'R05 Data'!O15,""),""))</x:f>
      </x:c>
      <x:c r="P15" s="142" t="str">
        <x:f>IF('R05 Data'!$A15="","",IF(ISNUMBER('R05 Data'!P15),IF(AND('R05 Data'!P15&gt;=1,'R05 Data'!P15&lt;=5,MOD('R05 Data'!P15,1)=0),'R05 Data'!P15,""),""))</x:f>
      </x:c>
      <x:c r="Q15" s="142" t="str">
        <x:f>IF('R05 Data'!$A15="","",IF(ISNUMBER('R05 Data'!Q15),IF(AND('R05 Data'!Q15&gt;=1,'R05 Data'!Q15&lt;=5,MOD('R05 Data'!Q15,1)=0),'R05 Data'!Q15,""),""))</x:f>
      </x:c>
      <x:c r="R15" s="142" t="str">
        <x:f>IF('R05 Data'!$A15="","",IF(ISNUMBER('R05 Data'!R15),IF(AND('R05 Data'!R15&gt;=1,'R05 Data'!R15&lt;=5,MOD('R05 Data'!R15,1)=0),'R05 Data'!R15,""),""))</x:f>
      </x:c>
      <x:c r="S15" s="142" t="str">
        <x:f>IF('R05 Data'!$A15="","",IF(ISNUMBER('R05 Data'!S15),IF(AND('R05 Data'!S15&gt;=1,'R05 Data'!S15&lt;=5,MOD('R05 Data'!S15,1)=0),'R05 Data'!S15,""),""))</x:f>
      </x:c>
      <x:c r="T15" s="142" t="str">
        <x:f>IF('R05 Data'!$A15="","",IF(ISNUMBER('R05 Data'!T15),IF(AND('R05 Data'!T15&gt;=1,'R05 Data'!T15&lt;=5,MOD('R05 Data'!T15,1)=0),'R05 Data'!T15,""),""))</x:f>
      </x:c>
      <x:c r="U15" s="142" t="str">
        <x:f>IF('R05 Data'!$A15="","",IF(ISNUMBER('R05 Data'!U15),IF(AND('R05 Data'!U15&gt;=1,'R05 Data'!U15&lt;=5,MOD('R05 Data'!U15,1)=0),'R05 Data'!U15,""),""))</x:f>
      </x:c>
      <x:c r="V15" s="142" t="str">
        <x:f>IF('R05 Data'!$A15="","",IF(ISNUMBER('R05 Data'!V15),IF(AND('R05 Data'!V15&gt;=1,'R05 Data'!V15&lt;=5,MOD('R05 Data'!V15,1)=0),'R05 Data'!V15,""),""))</x:f>
      </x:c>
      <x:c r="W15" s="142" t="str">
        <x:f>IF('R05 Data'!$A15="","",IF(ISNUMBER('R05 Data'!W15),IF(AND('R05 Data'!W15&gt;=1,'R05 Data'!W15&lt;=5,MOD('R05 Data'!W15,1)=0),'R05 Data'!W15,""),""))</x:f>
      </x:c>
      <x:c r="X15" s="142" t="str">
        <x:f>IF('R05 Data'!$A15="","",IF(ISNUMBER('R05 Data'!X15),IF(AND('R05 Data'!X15&gt;=1,'R05 Data'!X15&lt;=5,MOD('R05 Data'!X15,1)=0),'R05 Data'!X15,""),""))</x:f>
      </x:c>
      <x:c r="Y15" s="142" t="str">
        <x:f>IF('R05 Data'!$A15="","",IF(ISNUMBER('R05 Data'!Y15),IF(AND('R05 Data'!Y15&gt;=1,'R05 Data'!Y15&lt;=5,MOD('R05 Data'!Y15,1)=0),'R05 Data'!Y15,""),""))</x:f>
      </x:c>
      <x:c r="Z15" s="142" t="str">
        <x:f>IF('R05 Data'!$A15="","",IF(ISNUMBER('R05 Data'!Z15),IF(AND('R05 Data'!Z15&gt;=1,'R05 Data'!Z15&lt;=5,MOD('R05 Data'!Z15,1)=0),'R05 Data'!Z15,""),""))</x:f>
      </x:c>
      <x:c r="AA15" s="142" t="str">
        <x:f>IF('R05 Data'!$A15="","",IF(ISNUMBER('R05 Data'!AA15),IF(AND('R05 Data'!AA15&gt;=1,'R05 Data'!AA15&lt;=5,MOD('R05 Data'!AA15,1)=0),'R05 Data'!AA15,""),""))</x:f>
      </x:c>
      <x:c r="AB15" s="142" t="str">
        <x:f>IF('R05 Data'!$A15="","",IF(ISNUMBER('R05 Data'!AB15),IF(AND('R05 Data'!AB15&gt;=1,'R05 Data'!AB15&lt;=5,MOD('R05 Data'!AB15,1)=0),'R05 Data'!AB15,""),""))</x:f>
      </x:c>
    </x:row>
    <x:row r="16" ht="22" customHeight="1">
      <x:c r="A16" s="92" t="str">
        <x:f>IF('R05 Data'!A16="","",'R05 Data'!A16)</x:f>
      </x:c>
      <x:c r="B16" s="92" t="str">
        <x:f>IF('R05 Data'!B16="","",'R05 Data'!B16)</x:f>
      </x:c>
      <x:c r="C16" s="92" t="str">
        <x:f>IF('R05 Data'!C16="","",'R05 Data'!C16)</x:f>
      </x:c>
      <x:c r="D16" s="92" t="str">
        <x:f>IF('R05 Data'!D16="","",'R05 Data'!D16)</x:f>
      </x:c>
      <x:c r="E16" s="92" t="str">
        <x:f>IF('R05 Data'!$A16="","",IF(ISNUMBER('R05 Data'!E16),IF(AND('R05 Data'!E16&gt;=1,'R05 Data'!E16&lt;=5,MOD('R05 Data'!E16,1)=0),'R05 Data'!E16,""),""))</x:f>
      </x:c>
      <x:c r="F16" s="92" t="str">
        <x:f>IF('R05 Data'!$A16="","",IF(ISNUMBER('R05 Data'!F16),IF(AND('R05 Data'!F16&gt;=1,'R05 Data'!F16&lt;=5,MOD('R05 Data'!F16,1)=0),'R05 Data'!F16,""),""))</x:f>
      </x:c>
      <x:c r="G16" s="92" t="str">
        <x:f>IF('R05 Data'!$A16="","",IF(ISNUMBER('R05 Data'!G16),IF(AND('R05 Data'!G16&gt;=1,'R05 Data'!G16&lt;=5,MOD('R05 Data'!G16,1)=0),'R05 Data'!G16,""),""))</x:f>
      </x:c>
      <x:c r="H16" s="92" t="str">
        <x:f>IF('R05 Data'!$A16="","",IF(ISNUMBER('R05 Data'!H16),IF(AND('R05 Data'!H16&gt;=1,'R05 Data'!H16&lt;=5,MOD('R05 Data'!H16,1)=0),'R05 Data'!H16,""),""))</x:f>
      </x:c>
      <x:c r="I16" s="92" t="str">
        <x:f>IF('R05 Data'!$A16="","",IF(ISNUMBER('R05 Data'!I16),IF(AND('R05 Data'!I16&gt;=1,'R05 Data'!I16&lt;=5,MOD('R05 Data'!I16,1)=0),'R05 Data'!I16,""),""))</x:f>
      </x:c>
      <x:c r="J16" s="92" t="str">
        <x:f>IF('R05 Data'!$A16="","",IF(ISNUMBER('R05 Data'!J16),IF(AND('R05 Data'!J16&gt;=1,'R05 Data'!J16&lt;=5,MOD('R05 Data'!J16,1)=0),'R05 Data'!J16,""),""))</x:f>
      </x:c>
      <x:c r="K16" s="92" t="str">
        <x:f>IF('R05 Data'!$A16="","",IF(ISNUMBER('R05 Data'!K16),IF(AND('R05 Data'!K16&gt;=1,'R05 Data'!K16&lt;=5,MOD('R05 Data'!K16,1)=0),'R05 Data'!K16,""),""))</x:f>
      </x:c>
      <x:c r="L16" s="92" t="str">
        <x:f>IF('R05 Data'!$A16="","",IF(ISNUMBER('R05 Data'!L16),IF(AND('R05 Data'!L16&gt;=1,'R05 Data'!L16&lt;=5,MOD('R05 Data'!L16,1)=0),'R05 Data'!L16,""),""))</x:f>
      </x:c>
      <x:c r="M16" s="142" t="str">
        <x:f>IF('R05 Data'!$A16="","",IF(ISNUMBER('R05 Data'!M16),IF(AND('R05 Data'!M16&gt;=1,'R05 Data'!M16&lt;=5,MOD('R05 Data'!M16,1)=0),'R05 Data'!M16,""),""))</x:f>
      </x:c>
      <x:c r="N16" s="142" t="str">
        <x:f>IF('R05 Data'!$A16="","",IF(ISNUMBER('R05 Data'!N16),IF(AND('R05 Data'!N16&gt;=1,'R05 Data'!N16&lt;=5,MOD('R05 Data'!N16,1)=0),'R05 Data'!N16,""),""))</x:f>
      </x:c>
      <x:c r="O16" s="142" t="str">
        <x:f>IF('R05 Data'!$A16="","",IF(ISNUMBER('R05 Data'!O16),IF(AND('R05 Data'!O16&gt;=1,'R05 Data'!O16&lt;=5,MOD('R05 Data'!O16,1)=0),'R05 Data'!O16,""),""))</x:f>
      </x:c>
      <x:c r="P16" s="142" t="str">
        <x:f>IF('R05 Data'!$A16="","",IF(ISNUMBER('R05 Data'!P16),IF(AND('R05 Data'!P16&gt;=1,'R05 Data'!P16&lt;=5,MOD('R05 Data'!P16,1)=0),'R05 Data'!P16,""),""))</x:f>
      </x:c>
      <x:c r="Q16" s="142" t="str">
        <x:f>IF('R05 Data'!$A16="","",IF(ISNUMBER('R05 Data'!Q16),IF(AND('R05 Data'!Q16&gt;=1,'R05 Data'!Q16&lt;=5,MOD('R05 Data'!Q16,1)=0),'R05 Data'!Q16,""),""))</x:f>
      </x:c>
      <x:c r="R16" s="142" t="str">
        <x:f>IF('R05 Data'!$A16="","",IF(ISNUMBER('R05 Data'!R16),IF(AND('R05 Data'!R16&gt;=1,'R05 Data'!R16&lt;=5,MOD('R05 Data'!R16,1)=0),'R05 Data'!R16,""),""))</x:f>
      </x:c>
      <x:c r="S16" s="142" t="str">
        <x:f>IF('R05 Data'!$A16="","",IF(ISNUMBER('R05 Data'!S16),IF(AND('R05 Data'!S16&gt;=1,'R05 Data'!S16&lt;=5,MOD('R05 Data'!S16,1)=0),'R05 Data'!S16,""),""))</x:f>
      </x:c>
      <x:c r="T16" s="142" t="str">
        <x:f>IF('R05 Data'!$A16="","",IF(ISNUMBER('R05 Data'!T16),IF(AND('R05 Data'!T16&gt;=1,'R05 Data'!T16&lt;=5,MOD('R05 Data'!T16,1)=0),'R05 Data'!T16,""),""))</x:f>
      </x:c>
      <x:c r="U16" s="142" t="str">
        <x:f>IF('R05 Data'!$A16="","",IF(ISNUMBER('R05 Data'!U16),IF(AND('R05 Data'!U16&gt;=1,'R05 Data'!U16&lt;=5,MOD('R05 Data'!U16,1)=0),'R05 Data'!U16,""),""))</x:f>
      </x:c>
      <x:c r="V16" s="142" t="str">
        <x:f>IF('R05 Data'!$A16="","",IF(ISNUMBER('R05 Data'!V16),IF(AND('R05 Data'!V16&gt;=1,'R05 Data'!V16&lt;=5,MOD('R05 Data'!V16,1)=0),'R05 Data'!V16,""),""))</x:f>
      </x:c>
      <x:c r="W16" s="142" t="str">
        <x:f>IF('R05 Data'!$A16="","",IF(ISNUMBER('R05 Data'!W16),IF(AND('R05 Data'!W16&gt;=1,'R05 Data'!W16&lt;=5,MOD('R05 Data'!W16,1)=0),'R05 Data'!W16,""),""))</x:f>
      </x:c>
      <x:c r="X16" s="142" t="str">
        <x:f>IF('R05 Data'!$A16="","",IF(ISNUMBER('R05 Data'!X16),IF(AND('R05 Data'!X16&gt;=1,'R05 Data'!X16&lt;=5,MOD('R05 Data'!X16,1)=0),'R05 Data'!X16,""),""))</x:f>
      </x:c>
      <x:c r="Y16" s="142" t="str">
        <x:f>IF('R05 Data'!$A16="","",IF(ISNUMBER('R05 Data'!Y16),IF(AND('R05 Data'!Y16&gt;=1,'R05 Data'!Y16&lt;=5,MOD('R05 Data'!Y16,1)=0),'R05 Data'!Y16,""),""))</x:f>
      </x:c>
      <x:c r="Z16" s="142" t="str">
        <x:f>IF('R05 Data'!$A16="","",IF(ISNUMBER('R05 Data'!Z16),IF(AND('R05 Data'!Z16&gt;=1,'R05 Data'!Z16&lt;=5,MOD('R05 Data'!Z16,1)=0),'R05 Data'!Z16,""),""))</x:f>
      </x:c>
      <x:c r="AA16" s="142" t="str">
        <x:f>IF('R05 Data'!$A16="","",IF(ISNUMBER('R05 Data'!AA16),IF(AND('R05 Data'!AA16&gt;=1,'R05 Data'!AA16&lt;=5,MOD('R05 Data'!AA16,1)=0),'R05 Data'!AA16,""),""))</x:f>
      </x:c>
      <x:c r="AB16" s="142" t="str">
        <x:f>IF('R05 Data'!$A16="","",IF(ISNUMBER('R05 Data'!AB16),IF(AND('R05 Data'!AB16&gt;=1,'R05 Data'!AB16&lt;=5,MOD('R05 Data'!AB16,1)=0),'R05 Data'!AB16,""),""))</x:f>
      </x:c>
    </x:row>
    <x:row r="17" ht="22" customHeight="1">
      <x:c r="A17" s="92" t="str">
        <x:f>IF('R05 Data'!A17="","",'R05 Data'!A17)</x:f>
      </x:c>
      <x:c r="B17" s="92" t="str">
        <x:f>IF('R05 Data'!B17="","",'R05 Data'!B17)</x:f>
      </x:c>
      <x:c r="C17" s="92" t="str">
        <x:f>IF('R05 Data'!C17="","",'R05 Data'!C17)</x:f>
      </x:c>
      <x:c r="D17" s="92" t="str">
        <x:f>IF('R05 Data'!D17="","",'R05 Data'!D17)</x:f>
      </x:c>
      <x:c r="E17" s="92" t="str">
        <x:f>IF('R05 Data'!$A17="","",IF(ISNUMBER('R05 Data'!E17),IF(AND('R05 Data'!E17&gt;=1,'R05 Data'!E17&lt;=5,MOD('R05 Data'!E17,1)=0),'R05 Data'!E17,""),""))</x:f>
      </x:c>
      <x:c r="F17" s="92" t="str">
        <x:f>IF('R05 Data'!$A17="","",IF(ISNUMBER('R05 Data'!F17),IF(AND('R05 Data'!F17&gt;=1,'R05 Data'!F17&lt;=5,MOD('R05 Data'!F17,1)=0),'R05 Data'!F17,""),""))</x:f>
      </x:c>
      <x:c r="G17" s="92" t="str">
        <x:f>IF('R05 Data'!$A17="","",IF(ISNUMBER('R05 Data'!G17),IF(AND('R05 Data'!G17&gt;=1,'R05 Data'!G17&lt;=5,MOD('R05 Data'!G17,1)=0),'R05 Data'!G17,""),""))</x:f>
      </x:c>
      <x:c r="H17" s="92" t="str">
        <x:f>IF('R05 Data'!$A17="","",IF(ISNUMBER('R05 Data'!H17),IF(AND('R05 Data'!H17&gt;=1,'R05 Data'!H17&lt;=5,MOD('R05 Data'!H17,1)=0),'R05 Data'!H17,""),""))</x:f>
      </x:c>
      <x:c r="I17" s="92" t="str">
        <x:f>IF('R05 Data'!$A17="","",IF(ISNUMBER('R05 Data'!I17),IF(AND('R05 Data'!I17&gt;=1,'R05 Data'!I17&lt;=5,MOD('R05 Data'!I17,1)=0),'R05 Data'!I17,""),""))</x:f>
      </x:c>
      <x:c r="J17" s="92" t="str">
        <x:f>IF('R05 Data'!$A17="","",IF(ISNUMBER('R05 Data'!J17),IF(AND('R05 Data'!J17&gt;=1,'R05 Data'!J17&lt;=5,MOD('R05 Data'!J17,1)=0),'R05 Data'!J17,""),""))</x:f>
      </x:c>
      <x:c r="K17" s="92" t="str">
        <x:f>IF('R05 Data'!$A17="","",IF(ISNUMBER('R05 Data'!K17),IF(AND('R05 Data'!K17&gt;=1,'R05 Data'!K17&lt;=5,MOD('R05 Data'!K17,1)=0),'R05 Data'!K17,""),""))</x:f>
      </x:c>
      <x:c r="L17" s="92" t="str">
        <x:f>IF('R05 Data'!$A17="","",IF(ISNUMBER('R05 Data'!L17),IF(AND('R05 Data'!L17&gt;=1,'R05 Data'!L17&lt;=5,MOD('R05 Data'!L17,1)=0),'R05 Data'!L17,""),""))</x:f>
      </x:c>
      <x:c r="M17" s="142" t="str">
        <x:f>IF('R05 Data'!$A17="","",IF(ISNUMBER('R05 Data'!M17),IF(AND('R05 Data'!M17&gt;=1,'R05 Data'!M17&lt;=5,MOD('R05 Data'!M17,1)=0),'R05 Data'!M17,""),""))</x:f>
      </x:c>
      <x:c r="N17" s="142" t="str">
        <x:f>IF('R05 Data'!$A17="","",IF(ISNUMBER('R05 Data'!N17),IF(AND('R05 Data'!N17&gt;=1,'R05 Data'!N17&lt;=5,MOD('R05 Data'!N17,1)=0),'R05 Data'!N17,""),""))</x:f>
      </x:c>
      <x:c r="O17" s="142" t="str">
        <x:f>IF('R05 Data'!$A17="","",IF(ISNUMBER('R05 Data'!O17),IF(AND('R05 Data'!O17&gt;=1,'R05 Data'!O17&lt;=5,MOD('R05 Data'!O17,1)=0),'R05 Data'!O17,""),""))</x:f>
      </x:c>
      <x:c r="P17" s="142" t="str">
        <x:f>IF('R05 Data'!$A17="","",IF(ISNUMBER('R05 Data'!P17),IF(AND('R05 Data'!P17&gt;=1,'R05 Data'!P17&lt;=5,MOD('R05 Data'!P17,1)=0),'R05 Data'!P17,""),""))</x:f>
      </x:c>
      <x:c r="Q17" s="142" t="str">
        <x:f>IF('R05 Data'!$A17="","",IF(ISNUMBER('R05 Data'!Q17),IF(AND('R05 Data'!Q17&gt;=1,'R05 Data'!Q17&lt;=5,MOD('R05 Data'!Q17,1)=0),'R05 Data'!Q17,""),""))</x:f>
      </x:c>
      <x:c r="R17" s="142" t="str">
        <x:f>IF('R05 Data'!$A17="","",IF(ISNUMBER('R05 Data'!R17),IF(AND('R05 Data'!R17&gt;=1,'R05 Data'!R17&lt;=5,MOD('R05 Data'!R17,1)=0),'R05 Data'!R17,""),""))</x:f>
      </x:c>
      <x:c r="S17" s="142" t="str">
        <x:f>IF('R05 Data'!$A17="","",IF(ISNUMBER('R05 Data'!S17),IF(AND('R05 Data'!S17&gt;=1,'R05 Data'!S17&lt;=5,MOD('R05 Data'!S17,1)=0),'R05 Data'!S17,""),""))</x:f>
      </x:c>
      <x:c r="T17" s="142" t="str">
        <x:f>IF('R05 Data'!$A17="","",IF(ISNUMBER('R05 Data'!T17),IF(AND('R05 Data'!T17&gt;=1,'R05 Data'!T17&lt;=5,MOD('R05 Data'!T17,1)=0),'R05 Data'!T17,""),""))</x:f>
      </x:c>
      <x:c r="U17" s="142" t="str">
        <x:f>IF('R05 Data'!$A17="","",IF(ISNUMBER('R05 Data'!U17),IF(AND('R05 Data'!U17&gt;=1,'R05 Data'!U17&lt;=5,MOD('R05 Data'!U17,1)=0),'R05 Data'!U17,""),""))</x:f>
      </x:c>
      <x:c r="V17" s="142" t="str">
        <x:f>IF('R05 Data'!$A17="","",IF(ISNUMBER('R05 Data'!V17),IF(AND('R05 Data'!V17&gt;=1,'R05 Data'!V17&lt;=5,MOD('R05 Data'!V17,1)=0),'R05 Data'!V17,""),""))</x:f>
      </x:c>
      <x:c r="W17" s="142" t="str">
        <x:f>IF('R05 Data'!$A17="","",IF(ISNUMBER('R05 Data'!W17),IF(AND('R05 Data'!W17&gt;=1,'R05 Data'!W17&lt;=5,MOD('R05 Data'!W17,1)=0),'R05 Data'!W17,""),""))</x:f>
      </x:c>
      <x:c r="X17" s="142" t="str">
        <x:f>IF('R05 Data'!$A17="","",IF(ISNUMBER('R05 Data'!X17),IF(AND('R05 Data'!X17&gt;=1,'R05 Data'!X17&lt;=5,MOD('R05 Data'!X17,1)=0),'R05 Data'!X17,""),""))</x:f>
      </x:c>
      <x:c r="Y17" s="142" t="str">
        <x:f>IF('R05 Data'!$A17="","",IF(ISNUMBER('R05 Data'!Y17),IF(AND('R05 Data'!Y17&gt;=1,'R05 Data'!Y17&lt;=5,MOD('R05 Data'!Y17,1)=0),'R05 Data'!Y17,""),""))</x:f>
      </x:c>
      <x:c r="Z17" s="142" t="str">
        <x:f>IF('R05 Data'!$A17="","",IF(ISNUMBER('R05 Data'!Z17),IF(AND('R05 Data'!Z17&gt;=1,'R05 Data'!Z17&lt;=5,MOD('R05 Data'!Z17,1)=0),'R05 Data'!Z17,""),""))</x:f>
      </x:c>
      <x:c r="AA17" s="142" t="str">
        <x:f>IF('R05 Data'!$A17="","",IF(ISNUMBER('R05 Data'!AA17),IF(AND('R05 Data'!AA17&gt;=1,'R05 Data'!AA17&lt;=5,MOD('R05 Data'!AA17,1)=0),'R05 Data'!AA17,""),""))</x:f>
      </x:c>
      <x:c r="AB17" s="142" t="str">
        <x:f>IF('R05 Data'!$A17="","",IF(ISNUMBER('R05 Data'!AB17),IF(AND('R05 Data'!AB17&gt;=1,'R05 Data'!AB17&lt;=5,MOD('R05 Data'!AB17,1)=0),'R05 Data'!AB17,""),""))</x:f>
      </x:c>
    </x:row>
    <x:row r="18" ht="22" customHeight="1">
      <x:c r="A18" s="92" t="str">
        <x:f>IF('R05 Data'!A18="","",'R05 Data'!A18)</x:f>
      </x:c>
      <x:c r="B18" s="92" t="str">
        <x:f>IF('R05 Data'!B18="","",'R05 Data'!B18)</x:f>
      </x:c>
      <x:c r="C18" s="92" t="str">
        <x:f>IF('R05 Data'!C18="","",'R05 Data'!C18)</x:f>
      </x:c>
      <x:c r="D18" s="92" t="str">
        <x:f>IF('R05 Data'!D18="","",'R05 Data'!D18)</x:f>
      </x:c>
      <x:c r="E18" s="92" t="str">
        <x:f>IF('R05 Data'!$A18="","",IF(ISNUMBER('R05 Data'!E18),IF(AND('R05 Data'!E18&gt;=1,'R05 Data'!E18&lt;=5,MOD('R05 Data'!E18,1)=0),'R05 Data'!E18,""),""))</x:f>
      </x:c>
      <x:c r="F18" s="92" t="str">
        <x:f>IF('R05 Data'!$A18="","",IF(ISNUMBER('R05 Data'!F18),IF(AND('R05 Data'!F18&gt;=1,'R05 Data'!F18&lt;=5,MOD('R05 Data'!F18,1)=0),'R05 Data'!F18,""),""))</x:f>
      </x:c>
      <x:c r="G18" s="92" t="str">
        <x:f>IF('R05 Data'!$A18="","",IF(ISNUMBER('R05 Data'!G18),IF(AND('R05 Data'!G18&gt;=1,'R05 Data'!G18&lt;=5,MOD('R05 Data'!G18,1)=0),'R05 Data'!G18,""),""))</x:f>
      </x:c>
      <x:c r="H18" s="92" t="str">
        <x:f>IF('R05 Data'!$A18="","",IF(ISNUMBER('R05 Data'!H18),IF(AND('R05 Data'!H18&gt;=1,'R05 Data'!H18&lt;=5,MOD('R05 Data'!H18,1)=0),'R05 Data'!H18,""),""))</x:f>
      </x:c>
      <x:c r="I18" s="92" t="str">
        <x:f>IF('R05 Data'!$A18="","",IF(ISNUMBER('R05 Data'!I18),IF(AND('R05 Data'!I18&gt;=1,'R05 Data'!I18&lt;=5,MOD('R05 Data'!I18,1)=0),'R05 Data'!I18,""),""))</x:f>
      </x:c>
      <x:c r="J18" s="92" t="str">
        <x:f>IF('R05 Data'!$A18="","",IF(ISNUMBER('R05 Data'!J18),IF(AND('R05 Data'!J18&gt;=1,'R05 Data'!J18&lt;=5,MOD('R05 Data'!J18,1)=0),'R05 Data'!J18,""),""))</x:f>
      </x:c>
      <x:c r="K18" s="92" t="str">
        <x:f>IF('R05 Data'!$A18="","",IF(ISNUMBER('R05 Data'!K18),IF(AND('R05 Data'!K18&gt;=1,'R05 Data'!K18&lt;=5,MOD('R05 Data'!K18,1)=0),'R05 Data'!K18,""),""))</x:f>
      </x:c>
      <x:c r="L18" s="92" t="str">
        <x:f>IF('R05 Data'!$A18="","",IF(ISNUMBER('R05 Data'!L18),IF(AND('R05 Data'!L18&gt;=1,'R05 Data'!L18&lt;=5,MOD('R05 Data'!L18,1)=0),'R05 Data'!L18,""),""))</x:f>
      </x:c>
      <x:c r="M18" s="142" t="str">
        <x:f>IF('R05 Data'!$A18="","",IF(ISNUMBER('R05 Data'!M18),IF(AND('R05 Data'!M18&gt;=1,'R05 Data'!M18&lt;=5,MOD('R05 Data'!M18,1)=0),'R05 Data'!M18,""),""))</x:f>
      </x:c>
      <x:c r="N18" s="142" t="str">
        <x:f>IF('R05 Data'!$A18="","",IF(ISNUMBER('R05 Data'!N18),IF(AND('R05 Data'!N18&gt;=1,'R05 Data'!N18&lt;=5,MOD('R05 Data'!N18,1)=0),'R05 Data'!N18,""),""))</x:f>
      </x:c>
      <x:c r="O18" s="142" t="str">
        <x:f>IF('R05 Data'!$A18="","",IF(ISNUMBER('R05 Data'!O18),IF(AND('R05 Data'!O18&gt;=1,'R05 Data'!O18&lt;=5,MOD('R05 Data'!O18,1)=0),'R05 Data'!O18,""),""))</x:f>
      </x:c>
      <x:c r="P18" s="142" t="str">
        <x:f>IF('R05 Data'!$A18="","",IF(ISNUMBER('R05 Data'!P18),IF(AND('R05 Data'!P18&gt;=1,'R05 Data'!P18&lt;=5,MOD('R05 Data'!P18,1)=0),'R05 Data'!P18,""),""))</x:f>
      </x:c>
      <x:c r="Q18" s="142" t="str">
        <x:f>IF('R05 Data'!$A18="","",IF(ISNUMBER('R05 Data'!Q18),IF(AND('R05 Data'!Q18&gt;=1,'R05 Data'!Q18&lt;=5,MOD('R05 Data'!Q18,1)=0),'R05 Data'!Q18,""),""))</x:f>
      </x:c>
      <x:c r="R18" s="142" t="str">
        <x:f>IF('R05 Data'!$A18="","",IF(ISNUMBER('R05 Data'!R18),IF(AND('R05 Data'!R18&gt;=1,'R05 Data'!R18&lt;=5,MOD('R05 Data'!R18,1)=0),'R05 Data'!R18,""),""))</x:f>
      </x:c>
      <x:c r="S18" s="142" t="str">
        <x:f>IF('R05 Data'!$A18="","",IF(ISNUMBER('R05 Data'!S18),IF(AND('R05 Data'!S18&gt;=1,'R05 Data'!S18&lt;=5,MOD('R05 Data'!S18,1)=0),'R05 Data'!S18,""),""))</x:f>
      </x:c>
      <x:c r="T18" s="142" t="str">
        <x:f>IF('R05 Data'!$A18="","",IF(ISNUMBER('R05 Data'!T18),IF(AND('R05 Data'!T18&gt;=1,'R05 Data'!T18&lt;=5,MOD('R05 Data'!T18,1)=0),'R05 Data'!T18,""),""))</x:f>
      </x:c>
      <x:c r="U18" s="142" t="str">
        <x:f>IF('R05 Data'!$A18="","",IF(ISNUMBER('R05 Data'!U18),IF(AND('R05 Data'!U18&gt;=1,'R05 Data'!U18&lt;=5,MOD('R05 Data'!U18,1)=0),'R05 Data'!U18,""),""))</x:f>
      </x:c>
      <x:c r="V18" s="142" t="str">
        <x:f>IF('R05 Data'!$A18="","",IF(ISNUMBER('R05 Data'!V18),IF(AND('R05 Data'!V18&gt;=1,'R05 Data'!V18&lt;=5,MOD('R05 Data'!V18,1)=0),'R05 Data'!V18,""),""))</x:f>
      </x:c>
      <x:c r="W18" s="142" t="str">
        <x:f>IF('R05 Data'!$A18="","",IF(ISNUMBER('R05 Data'!W18),IF(AND('R05 Data'!W18&gt;=1,'R05 Data'!W18&lt;=5,MOD('R05 Data'!W18,1)=0),'R05 Data'!W18,""),""))</x:f>
      </x:c>
      <x:c r="X18" s="142" t="str">
        <x:f>IF('R05 Data'!$A18="","",IF(ISNUMBER('R05 Data'!X18),IF(AND('R05 Data'!X18&gt;=1,'R05 Data'!X18&lt;=5,MOD('R05 Data'!X18,1)=0),'R05 Data'!X18,""),""))</x:f>
      </x:c>
      <x:c r="Y18" s="142" t="str">
        <x:f>IF('R05 Data'!$A18="","",IF(ISNUMBER('R05 Data'!Y18),IF(AND('R05 Data'!Y18&gt;=1,'R05 Data'!Y18&lt;=5,MOD('R05 Data'!Y18,1)=0),'R05 Data'!Y18,""),""))</x:f>
      </x:c>
      <x:c r="Z18" s="142" t="str">
        <x:f>IF('R05 Data'!$A18="","",IF(ISNUMBER('R05 Data'!Z18),IF(AND('R05 Data'!Z18&gt;=1,'R05 Data'!Z18&lt;=5,MOD('R05 Data'!Z18,1)=0),'R05 Data'!Z18,""),""))</x:f>
      </x:c>
      <x:c r="AA18" s="142" t="str">
        <x:f>IF('R05 Data'!$A18="","",IF(ISNUMBER('R05 Data'!AA18),IF(AND('R05 Data'!AA18&gt;=1,'R05 Data'!AA18&lt;=5,MOD('R05 Data'!AA18,1)=0),'R05 Data'!AA18,""),""))</x:f>
      </x:c>
      <x:c r="AB18" s="142" t="str">
        <x:f>IF('R05 Data'!$A18="","",IF(ISNUMBER('R05 Data'!AB18),IF(AND('R05 Data'!AB18&gt;=1,'R05 Data'!AB18&lt;=5,MOD('R05 Data'!AB18,1)=0),'R05 Data'!AB18,""),""))</x:f>
      </x:c>
    </x:row>
    <x:row r="19" ht="22" customHeight="1">
      <x:c r="A19" s="92" t="str">
        <x:f>IF('R05 Data'!A19="","",'R05 Data'!A19)</x:f>
      </x:c>
      <x:c r="B19" s="92" t="str">
        <x:f>IF('R05 Data'!B19="","",'R05 Data'!B19)</x:f>
      </x:c>
      <x:c r="C19" s="92" t="str">
        <x:f>IF('R05 Data'!C19="","",'R05 Data'!C19)</x:f>
      </x:c>
      <x:c r="D19" s="92" t="str">
        <x:f>IF('R05 Data'!D19="","",'R05 Data'!D19)</x:f>
      </x:c>
      <x:c r="E19" s="92" t="str">
        <x:f>IF('R05 Data'!$A19="","",IF(ISNUMBER('R05 Data'!E19),IF(AND('R05 Data'!E19&gt;=1,'R05 Data'!E19&lt;=5,MOD('R05 Data'!E19,1)=0),'R05 Data'!E19,""),""))</x:f>
      </x:c>
      <x:c r="F19" s="92" t="str">
        <x:f>IF('R05 Data'!$A19="","",IF(ISNUMBER('R05 Data'!F19),IF(AND('R05 Data'!F19&gt;=1,'R05 Data'!F19&lt;=5,MOD('R05 Data'!F19,1)=0),'R05 Data'!F19,""),""))</x:f>
      </x:c>
      <x:c r="G19" s="92" t="str">
        <x:f>IF('R05 Data'!$A19="","",IF(ISNUMBER('R05 Data'!G19),IF(AND('R05 Data'!G19&gt;=1,'R05 Data'!G19&lt;=5,MOD('R05 Data'!G19,1)=0),'R05 Data'!G19,""),""))</x:f>
      </x:c>
      <x:c r="H19" s="92" t="str">
        <x:f>IF('R05 Data'!$A19="","",IF(ISNUMBER('R05 Data'!H19),IF(AND('R05 Data'!H19&gt;=1,'R05 Data'!H19&lt;=5,MOD('R05 Data'!H19,1)=0),'R05 Data'!H19,""),""))</x:f>
      </x:c>
      <x:c r="I19" s="92" t="str">
        <x:f>IF('R05 Data'!$A19="","",IF(ISNUMBER('R05 Data'!I19),IF(AND('R05 Data'!I19&gt;=1,'R05 Data'!I19&lt;=5,MOD('R05 Data'!I19,1)=0),'R05 Data'!I19,""),""))</x:f>
      </x:c>
      <x:c r="J19" s="92" t="str">
        <x:f>IF('R05 Data'!$A19="","",IF(ISNUMBER('R05 Data'!J19),IF(AND('R05 Data'!J19&gt;=1,'R05 Data'!J19&lt;=5,MOD('R05 Data'!J19,1)=0),'R05 Data'!J19,""),""))</x:f>
      </x:c>
      <x:c r="K19" s="92" t="str">
        <x:f>IF('R05 Data'!$A19="","",IF(ISNUMBER('R05 Data'!K19),IF(AND('R05 Data'!K19&gt;=1,'R05 Data'!K19&lt;=5,MOD('R05 Data'!K19,1)=0),'R05 Data'!K19,""),""))</x:f>
      </x:c>
      <x:c r="L19" s="92" t="str">
        <x:f>IF('R05 Data'!$A19="","",IF(ISNUMBER('R05 Data'!L19),IF(AND('R05 Data'!L19&gt;=1,'R05 Data'!L19&lt;=5,MOD('R05 Data'!L19,1)=0),'R05 Data'!L19,""),""))</x:f>
      </x:c>
      <x:c r="M19" s="142" t="str">
        <x:f>IF('R05 Data'!$A19="","",IF(ISNUMBER('R05 Data'!M19),IF(AND('R05 Data'!M19&gt;=1,'R05 Data'!M19&lt;=5,MOD('R05 Data'!M19,1)=0),'R05 Data'!M19,""),""))</x:f>
      </x:c>
      <x:c r="N19" s="142" t="str">
        <x:f>IF('R05 Data'!$A19="","",IF(ISNUMBER('R05 Data'!N19),IF(AND('R05 Data'!N19&gt;=1,'R05 Data'!N19&lt;=5,MOD('R05 Data'!N19,1)=0),'R05 Data'!N19,""),""))</x:f>
      </x:c>
      <x:c r="O19" s="142" t="str">
        <x:f>IF('R05 Data'!$A19="","",IF(ISNUMBER('R05 Data'!O19),IF(AND('R05 Data'!O19&gt;=1,'R05 Data'!O19&lt;=5,MOD('R05 Data'!O19,1)=0),'R05 Data'!O19,""),""))</x:f>
      </x:c>
      <x:c r="P19" s="142" t="str">
        <x:f>IF('R05 Data'!$A19="","",IF(ISNUMBER('R05 Data'!P19),IF(AND('R05 Data'!P19&gt;=1,'R05 Data'!P19&lt;=5,MOD('R05 Data'!P19,1)=0),'R05 Data'!P19,""),""))</x:f>
      </x:c>
      <x:c r="Q19" s="142" t="str">
        <x:f>IF('R05 Data'!$A19="","",IF(ISNUMBER('R05 Data'!Q19),IF(AND('R05 Data'!Q19&gt;=1,'R05 Data'!Q19&lt;=5,MOD('R05 Data'!Q19,1)=0),'R05 Data'!Q19,""),""))</x:f>
      </x:c>
      <x:c r="R19" s="142" t="str">
        <x:f>IF('R05 Data'!$A19="","",IF(ISNUMBER('R05 Data'!R19),IF(AND('R05 Data'!R19&gt;=1,'R05 Data'!R19&lt;=5,MOD('R05 Data'!R19,1)=0),'R05 Data'!R19,""),""))</x:f>
      </x:c>
      <x:c r="S19" s="142" t="str">
        <x:f>IF('R05 Data'!$A19="","",IF(ISNUMBER('R05 Data'!S19),IF(AND('R05 Data'!S19&gt;=1,'R05 Data'!S19&lt;=5,MOD('R05 Data'!S19,1)=0),'R05 Data'!S19,""),""))</x:f>
      </x:c>
      <x:c r="T19" s="142" t="str">
        <x:f>IF('R05 Data'!$A19="","",IF(ISNUMBER('R05 Data'!T19),IF(AND('R05 Data'!T19&gt;=1,'R05 Data'!T19&lt;=5,MOD('R05 Data'!T19,1)=0),'R05 Data'!T19,""),""))</x:f>
      </x:c>
      <x:c r="U19" s="142" t="str">
        <x:f>IF('R05 Data'!$A19="","",IF(ISNUMBER('R05 Data'!U19),IF(AND('R05 Data'!U19&gt;=1,'R05 Data'!U19&lt;=5,MOD('R05 Data'!U19,1)=0),'R05 Data'!U19,""),""))</x:f>
      </x:c>
      <x:c r="V19" s="142" t="str">
        <x:f>IF('R05 Data'!$A19="","",IF(ISNUMBER('R05 Data'!V19),IF(AND('R05 Data'!V19&gt;=1,'R05 Data'!V19&lt;=5,MOD('R05 Data'!V19,1)=0),'R05 Data'!V19,""),""))</x:f>
      </x:c>
      <x:c r="W19" s="142" t="str">
        <x:f>IF('R05 Data'!$A19="","",IF(ISNUMBER('R05 Data'!W19),IF(AND('R05 Data'!W19&gt;=1,'R05 Data'!W19&lt;=5,MOD('R05 Data'!W19,1)=0),'R05 Data'!W19,""),""))</x:f>
      </x:c>
      <x:c r="X19" s="142" t="str">
        <x:f>IF('R05 Data'!$A19="","",IF(ISNUMBER('R05 Data'!X19),IF(AND('R05 Data'!X19&gt;=1,'R05 Data'!X19&lt;=5,MOD('R05 Data'!X19,1)=0),'R05 Data'!X19,""),""))</x:f>
      </x:c>
      <x:c r="Y19" s="142" t="str">
        <x:f>IF('R05 Data'!$A19="","",IF(ISNUMBER('R05 Data'!Y19),IF(AND('R05 Data'!Y19&gt;=1,'R05 Data'!Y19&lt;=5,MOD('R05 Data'!Y19,1)=0),'R05 Data'!Y19,""),""))</x:f>
      </x:c>
      <x:c r="Z19" s="142" t="str">
        <x:f>IF('R05 Data'!$A19="","",IF(ISNUMBER('R05 Data'!Z19),IF(AND('R05 Data'!Z19&gt;=1,'R05 Data'!Z19&lt;=5,MOD('R05 Data'!Z19,1)=0),'R05 Data'!Z19,""),""))</x:f>
      </x:c>
      <x:c r="AA19" s="142" t="str">
        <x:f>IF('R05 Data'!$A19="","",IF(ISNUMBER('R05 Data'!AA19),IF(AND('R05 Data'!AA19&gt;=1,'R05 Data'!AA19&lt;=5,MOD('R05 Data'!AA19,1)=0),'R05 Data'!AA19,""),""))</x:f>
      </x:c>
      <x:c r="AB19" s="142" t="str">
        <x:f>IF('R05 Data'!$A19="","",IF(ISNUMBER('R05 Data'!AB19),IF(AND('R05 Data'!AB19&gt;=1,'R05 Data'!AB19&lt;=5,MOD('R05 Data'!AB19,1)=0),'R05 Data'!AB19,""),""))</x:f>
      </x:c>
    </x:row>
    <x:row r="20" ht="22" customHeight="1">
      <x:c r="A20" s="92" t="str">
        <x:f>IF('R05 Data'!A20="","",'R05 Data'!A20)</x:f>
      </x:c>
      <x:c r="B20" s="92" t="str">
        <x:f>IF('R05 Data'!B20="","",'R05 Data'!B20)</x:f>
      </x:c>
      <x:c r="C20" s="92" t="str">
        <x:f>IF('R05 Data'!C20="","",'R05 Data'!C20)</x:f>
      </x:c>
      <x:c r="D20" s="92" t="str">
        <x:f>IF('R05 Data'!D20="","",'R05 Data'!D20)</x:f>
      </x:c>
      <x:c r="E20" s="92" t="str">
        <x:f>IF('R05 Data'!$A20="","",IF(ISNUMBER('R05 Data'!E20),IF(AND('R05 Data'!E20&gt;=1,'R05 Data'!E20&lt;=5,MOD('R05 Data'!E20,1)=0),'R05 Data'!E20,""),""))</x:f>
      </x:c>
      <x:c r="F20" s="92" t="str">
        <x:f>IF('R05 Data'!$A20="","",IF(ISNUMBER('R05 Data'!F20),IF(AND('R05 Data'!F20&gt;=1,'R05 Data'!F20&lt;=5,MOD('R05 Data'!F20,1)=0),'R05 Data'!F20,""),""))</x:f>
      </x:c>
      <x:c r="G20" s="92" t="str">
        <x:f>IF('R05 Data'!$A20="","",IF(ISNUMBER('R05 Data'!G20),IF(AND('R05 Data'!G20&gt;=1,'R05 Data'!G20&lt;=5,MOD('R05 Data'!G20,1)=0),'R05 Data'!G20,""),""))</x:f>
      </x:c>
      <x:c r="H20" s="92" t="str">
        <x:f>IF('R05 Data'!$A20="","",IF(ISNUMBER('R05 Data'!H20),IF(AND('R05 Data'!H20&gt;=1,'R05 Data'!H20&lt;=5,MOD('R05 Data'!H20,1)=0),'R05 Data'!H20,""),""))</x:f>
      </x:c>
      <x:c r="I20" s="92" t="str">
        <x:f>IF('R05 Data'!$A20="","",IF(ISNUMBER('R05 Data'!I20),IF(AND('R05 Data'!I20&gt;=1,'R05 Data'!I20&lt;=5,MOD('R05 Data'!I20,1)=0),'R05 Data'!I20,""),""))</x:f>
      </x:c>
      <x:c r="J20" s="92" t="str">
        <x:f>IF('R05 Data'!$A20="","",IF(ISNUMBER('R05 Data'!J20),IF(AND('R05 Data'!J20&gt;=1,'R05 Data'!J20&lt;=5,MOD('R05 Data'!J20,1)=0),'R05 Data'!J20,""),""))</x:f>
      </x:c>
      <x:c r="K20" s="92" t="str">
        <x:f>IF('R05 Data'!$A20="","",IF(ISNUMBER('R05 Data'!K20),IF(AND('R05 Data'!K20&gt;=1,'R05 Data'!K20&lt;=5,MOD('R05 Data'!K20,1)=0),'R05 Data'!K20,""),""))</x:f>
      </x:c>
      <x:c r="L20" s="92" t="str">
        <x:f>IF('R05 Data'!$A20="","",IF(ISNUMBER('R05 Data'!L20),IF(AND('R05 Data'!L20&gt;=1,'R05 Data'!L20&lt;=5,MOD('R05 Data'!L20,1)=0),'R05 Data'!L20,""),""))</x:f>
      </x:c>
      <x:c r="M20" s="142" t="str">
        <x:f>IF('R05 Data'!$A20="","",IF(ISNUMBER('R05 Data'!M20),IF(AND('R05 Data'!M20&gt;=1,'R05 Data'!M20&lt;=5,MOD('R05 Data'!M20,1)=0),'R05 Data'!M20,""),""))</x:f>
      </x:c>
      <x:c r="N20" s="142" t="str">
        <x:f>IF('R05 Data'!$A20="","",IF(ISNUMBER('R05 Data'!N20),IF(AND('R05 Data'!N20&gt;=1,'R05 Data'!N20&lt;=5,MOD('R05 Data'!N20,1)=0),'R05 Data'!N20,""),""))</x:f>
      </x:c>
      <x:c r="O20" s="142" t="str">
        <x:f>IF('R05 Data'!$A20="","",IF(ISNUMBER('R05 Data'!O20),IF(AND('R05 Data'!O20&gt;=1,'R05 Data'!O20&lt;=5,MOD('R05 Data'!O20,1)=0),'R05 Data'!O20,""),""))</x:f>
      </x:c>
      <x:c r="P20" s="142" t="str">
        <x:f>IF('R05 Data'!$A20="","",IF(ISNUMBER('R05 Data'!P20),IF(AND('R05 Data'!P20&gt;=1,'R05 Data'!P20&lt;=5,MOD('R05 Data'!P20,1)=0),'R05 Data'!P20,""),""))</x:f>
      </x:c>
      <x:c r="Q20" s="142" t="str">
        <x:f>IF('R05 Data'!$A20="","",IF(ISNUMBER('R05 Data'!Q20),IF(AND('R05 Data'!Q20&gt;=1,'R05 Data'!Q20&lt;=5,MOD('R05 Data'!Q20,1)=0),'R05 Data'!Q20,""),""))</x:f>
      </x:c>
      <x:c r="R20" s="142" t="str">
        <x:f>IF('R05 Data'!$A20="","",IF(ISNUMBER('R05 Data'!R20),IF(AND('R05 Data'!R20&gt;=1,'R05 Data'!R20&lt;=5,MOD('R05 Data'!R20,1)=0),'R05 Data'!R20,""),""))</x:f>
      </x:c>
      <x:c r="S20" s="142" t="str">
        <x:f>IF('R05 Data'!$A20="","",IF(ISNUMBER('R05 Data'!S20),IF(AND('R05 Data'!S20&gt;=1,'R05 Data'!S20&lt;=5,MOD('R05 Data'!S20,1)=0),'R05 Data'!S20,""),""))</x:f>
      </x:c>
      <x:c r="T20" s="142" t="str">
        <x:f>IF('R05 Data'!$A20="","",IF(ISNUMBER('R05 Data'!T20),IF(AND('R05 Data'!T20&gt;=1,'R05 Data'!T20&lt;=5,MOD('R05 Data'!T20,1)=0),'R05 Data'!T20,""),""))</x:f>
      </x:c>
      <x:c r="U20" s="142" t="str">
        <x:f>IF('R05 Data'!$A20="","",IF(ISNUMBER('R05 Data'!U20),IF(AND('R05 Data'!U20&gt;=1,'R05 Data'!U20&lt;=5,MOD('R05 Data'!U20,1)=0),'R05 Data'!U20,""),""))</x:f>
      </x:c>
      <x:c r="V20" s="142" t="str">
        <x:f>IF('R05 Data'!$A20="","",IF(ISNUMBER('R05 Data'!V20),IF(AND('R05 Data'!V20&gt;=1,'R05 Data'!V20&lt;=5,MOD('R05 Data'!V20,1)=0),'R05 Data'!V20,""),""))</x:f>
      </x:c>
      <x:c r="W20" s="142" t="str">
        <x:f>IF('R05 Data'!$A20="","",IF(ISNUMBER('R05 Data'!W20),IF(AND('R05 Data'!W20&gt;=1,'R05 Data'!W20&lt;=5,MOD('R05 Data'!W20,1)=0),'R05 Data'!W20,""),""))</x:f>
      </x:c>
      <x:c r="X20" s="142" t="str">
        <x:f>IF('R05 Data'!$A20="","",IF(ISNUMBER('R05 Data'!X20),IF(AND('R05 Data'!X20&gt;=1,'R05 Data'!X20&lt;=5,MOD('R05 Data'!X20,1)=0),'R05 Data'!X20,""),""))</x:f>
      </x:c>
      <x:c r="Y20" s="142" t="str">
        <x:f>IF('R05 Data'!$A20="","",IF(ISNUMBER('R05 Data'!Y20),IF(AND('R05 Data'!Y20&gt;=1,'R05 Data'!Y20&lt;=5,MOD('R05 Data'!Y20,1)=0),'R05 Data'!Y20,""),""))</x:f>
      </x:c>
      <x:c r="Z20" s="142" t="str">
        <x:f>IF('R05 Data'!$A20="","",IF(ISNUMBER('R05 Data'!Z20),IF(AND('R05 Data'!Z20&gt;=1,'R05 Data'!Z20&lt;=5,MOD('R05 Data'!Z20,1)=0),'R05 Data'!Z20,""),""))</x:f>
      </x:c>
      <x:c r="AA20" s="142" t="str">
        <x:f>IF('R05 Data'!$A20="","",IF(ISNUMBER('R05 Data'!AA20),IF(AND('R05 Data'!AA20&gt;=1,'R05 Data'!AA20&lt;=5,MOD('R05 Data'!AA20,1)=0),'R05 Data'!AA20,""),""))</x:f>
      </x:c>
      <x:c r="AB20" s="142" t="str">
        <x:f>IF('R05 Data'!$A20="","",IF(ISNUMBER('R05 Data'!AB20),IF(AND('R05 Data'!AB20&gt;=1,'R05 Data'!AB20&lt;=5,MOD('R05 Data'!AB20,1)=0),'R05 Data'!AB20,""),""))</x:f>
      </x:c>
    </x:row>
    <x:row r="21" ht="22" customHeight="1">
      <x:c r="A21" s="92" t="str">
        <x:f>IF('R05 Data'!A21="","",'R05 Data'!A21)</x:f>
      </x:c>
      <x:c r="B21" s="92" t="str">
        <x:f>IF('R05 Data'!B21="","",'R05 Data'!B21)</x:f>
      </x:c>
      <x:c r="C21" s="92" t="str">
        <x:f>IF('R05 Data'!C21="","",'R05 Data'!C21)</x:f>
      </x:c>
      <x:c r="D21" s="92" t="str">
        <x:f>IF('R05 Data'!D21="","",'R05 Data'!D21)</x:f>
      </x:c>
      <x:c r="E21" s="92" t="str">
        <x:f>IF('R05 Data'!$A21="","",IF(ISNUMBER('R05 Data'!E21),IF(AND('R05 Data'!E21&gt;=1,'R05 Data'!E21&lt;=5,MOD('R05 Data'!E21,1)=0),'R05 Data'!E21,""),""))</x:f>
      </x:c>
      <x:c r="F21" s="92" t="str">
        <x:f>IF('R05 Data'!$A21="","",IF(ISNUMBER('R05 Data'!F21),IF(AND('R05 Data'!F21&gt;=1,'R05 Data'!F21&lt;=5,MOD('R05 Data'!F21,1)=0),'R05 Data'!F21,""),""))</x:f>
      </x:c>
      <x:c r="G21" s="92" t="str">
        <x:f>IF('R05 Data'!$A21="","",IF(ISNUMBER('R05 Data'!G21),IF(AND('R05 Data'!G21&gt;=1,'R05 Data'!G21&lt;=5,MOD('R05 Data'!G21,1)=0),'R05 Data'!G21,""),""))</x:f>
      </x:c>
      <x:c r="H21" s="92" t="str">
        <x:f>IF('R05 Data'!$A21="","",IF(ISNUMBER('R05 Data'!H21),IF(AND('R05 Data'!H21&gt;=1,'R05 Data'!H21&lt;=5,MOD('R05 Data'!H21,1)=0),'R05 Data'!H21,""),""))</x:f>
      </x:c>
      <x:c r="I21" s="92" t="str">
        <x:f>IF('R05 Data'!$A21="","",IF(ISNUMBER('R05 Data'!I21),IF(AND('R05 Data'!I21&gt;=1,'R05 Data'!I21&lt;=5,MOD('R05 Data'!I21,1)=0),'R05 Data'!I21,""),""))</x:f>
      </x:c>
      <x:c r="J21" s="92" t="str">
        <x:f>IF('R05 Data'!$A21="","",IF(ISNUMBER('R05 Data'!J21),IF(AND('R05 Data'!J21&gt;=1,'R05 Data'!J21&lt;=5,MOD('R05 Data'!J21,1)=0),'R05 Data'!J21,""),""))</x:f>
      </x:c>
      <x:c r="K21" s="92" t="str">
        <x:f>IF('R05 Data'!$A21="","",IF(ISNUMBER('R05 Data'!K21),IF(AND('R05 Data'!K21&gt;=1,'R05 Data'!K21&lt;=5,MOD('R05 Data'!K21,1)=0),'R05 Data'!K21,""),""))</x:f>
      </x:c>
      <x:c r="L21" s="92" t="str">
        <x:f>IF('R05 Data'!$A21="","",IF(ISNUMBER('R05 Data'!L21),IF(AND('R05 Data'!L21&gt;=1,'R05 Data'!L21&lt;=5,MOD('R05 Data'!L21,1)=0),'R05 Data'!L21,""),""))</x:f>
      </x:c>
      <x:c r="M21" s="142" t="str">
        <x:f>IF('R05 Data'!$A21="","",IF(ISNUMBER('R05 Data'!M21),IF(AND('R05 Data'!M21&gt;=1,'R05 Data'!M21&lt;=5,MOD('R05 Data'!M21,1)=0),'R05 Data'!M21,""),""))</x:f>
      </x:c>
      <x:c r="N21" s="142" t="str">
        <x:f>IF('R05 Data'!$A21="","",IF(ISNUMBER('R05 Data'!N21),IF(AND('R05 Data'!N21&gt;=1,'R05 Data'!N21&lt;=5,MOD('R05 Data'!N21,1)=0),'R05 Data'!N21,""),""))</x:f>
      </x:c>
      <x:c r="O21" s="142" t="str">
        <x:f>IF('R05 Data'!$A21="","",IF(ISNUMBER('R05 Data'!O21),IF(AND('R05 Data'!O21&gt;=1,'R05 Data'!O21&lt;=5,MOD('R05 Data'!O21,1)=0),'R05 Data'!O21,""),""))</x:f>
      </x:c>
      <x:c r="P21" s="142" t="str">
        <x:f>IF('R05 Data'!$A21="","",IF(ISNUMBER('R05 Data'!P21),IF(AND('R05 Data'!P21&gt;=1,'R05 Data'!P21&lt;=5,MOD('R05 Data'!P21,1)=0),'R05 Data'!P21,""),""))</x:f>
      </x:c>
      <x:c r="Q21" s="142" t="str">
        <x:f>IF('R05 Data'!$A21="","",IF(ISNUMBER('R05 Data'!Q21),IF(AND('R05 Data'!Q21&gt;=1,'R05 Data'!Q21&lt;=5,MOD('R05 Data'!Q21,1)=0),'R05 Data'!Q21,""),""))</x:f>
      </x:c>
      <x:c r="R21" s="142" t="str">
        <x:f>IF('R05 Data'!$A21="","",IF(ISNUMBER('R05 Data'!R21),IF(AND('R05 Data'!R21&gt;=1,'R05 Data'!R21&lt;=5,MOD('R05 Data'!R21,1)=0),'R05 Data'!R21,""),""))</x:f>
      </x:c>
      <x:c r="S21" s="142" t="str">
        <x:f>IF('R05 Data'!$A21="","",IF(ISNUMBER('R05 Data'!S21),IF(AND('R05 Data'!S21&gt;=1,'R05 Data'!S21&lt;=5,MOD('R05 Data'!S21,1)=0),'R05 Data'!S21,""),""))</x:f>
      </x:c>
      <x:c r="T21" s="142" t="str">
        <x:f>IF('R05 Data'!$A21="","",IF(ISNUMBER('R05 Data'!T21),IF(AND('R05 Data'!T21&gt;=1,'R05 Data'!T21&lt;=5,MOD('R05 Data'!T21,1)=0),'R05 Data'!T21,""),""))</x:f>
      </x:c>
      <x:c r="U21" s="142" t="str">
        <x:f>IF('R05 Data'!$A21="","",IF(ISNUMBER('R05 Data'!U21),IF(AND('R05 Data'!U21&gt;=1,'R05 Data'!U21&lt;=5,MOD('R05 Data'!U21,1)=0),'R05 Data'!U21,""),""))</x:f>
      </x:c>
      <x:c r="V21" s="142" t="str">
        <x:f>IF('R05 Data'!$A21="","",IF(ISNUMBER('R05 Data'!V21),IF(AND('R05 Data'!V21&gt;=1,'R05 Data'!V21&lt;=5,MOD('R05 Data'!V21,1)=0),'R05 Data'!V21,""),""))</x:f>
      </x:c>
      <x:c r="W21" s="142" t="str">
        <x:f>IF('R05 Data'!$A21="","",IF(ISNUMBER('R05 Data'!W21),IF(AND('R05 Data'!W21&gt;=1,'R05 Data'!W21&lt;=5,MOD('R05 Data'!W21,1)=0),'R05 Data'!W21,""),""))</x:f>
      </x:c>
      <x:c r="X21" s="142" t="str">
        <x:f>IF('R05 Data'!$A21="","",IF(ISNUMBER('R05 Data'!X21),IF(AND('R05 Data'!X21&gt;=1,'R05 Data'!X21&lt;=5,MOD('R05 Data'!X21,1)=0),'R05 Data'!X21,""),""))</x:f>
      </x:c>
      <x:c r="Y21" s="142" t="str">
        <x:f>IF('R05 Data'!$A21="","",IF(ISNUMBER('R05 Data'!Y21),IF(AND('R05 Data'!Y21&gt;=1,'R05 Data'!Y21&lt;=5,MOD('R05 Data'!Y21,1)=0),'R05 Data'!Y21,""),""))</x:f>
      </x:c>
      <x:c r="Z21" s="142" t="str">
        <x:f>IF('R05 Data'!$A21="","",IF(ISNUMBER('R05 Data'!Z21),IF(AND('R05 Data'!Z21&gt;=1,'R05 Data'!Z21&lt;=5,MOD('R05 Data'!Z21,1)=0),'R05 Data'!Z21,""),""))</x:f>
      </x:c>
      <x:c r="AA21" s="142" t="str">
        <x:f>IF('R05 Data'!$A21="","",IF(ISNUMBER('R05 Data'!AA21),IF(AND('R05 Data'!AA21&gt;=1,'R05 Data'!AA21&lt;=5,MOD('R05 Data'!AA21,1)=0),'R05 Data'!AA21,""),""))</x:f>
      </x:c>
      <x:c r="AB21" s="142" t="str">
        <x:f>IF('R05 Data'!$A21="","",IF(ISNUMBER('R05 Data'!AB21),IF(AND('R05 Data'!AB21&gt;=1,'R05 Data'!AB21&lt;=5,MOD('R05 Data'!AB21,1)=0),'R05 Data'!AB21,""),""))</x:f>
      </x:c>
    </x:row>
    <x:row r="22" ht="22" customHeight="1">
      <x:c r="A22" s="92" t="str">
        <x:f>IF('R05 Data'!A22="","",'R05 Data'!A22)</x:f>
      </x:c>
      <x:c r="B22" s="92" t="str">
        <x:f>IF('R05 Data'!B22="","",'R05 Data'!B22)</x:f>
      </x:c>
      <x:c r="C22" s="92" t="str">
        <x:f>IF('R05 Data'!C22="","",'R05 Data'!C22)</x:f>
      </x:c>
      <x:c r="D22" s="92" t="str">
        <x:f>IF('R05 Data'!D22="","",'R05 Data'!D22)</x:f>
      </x:c>
      <x:c r="E22" s="92" t="str">
        <x:f>IF('R05 Data'!$A22="","",IF(ISNUMBER('R05 Data'!E22),IF(AND('R05 Data'!E22&gt;=1,'R05 Data'!E22&lt;=5,MOD('R05 Data'!E22,1)=0),'R05 Data'!E22,""),""))</x:f>
      </x:c>
      <x:c r="F22" s="92" t="str">
        <x:f>IF('R05 Data'!$A22="","",IF(ISNUMBER('R05 Data'!F22),IF(AND('R05 Data'!F22&gt;=1,'R05 Data'!F22&lt;=5,MOD('R05 Data'!F22,1)=0),'R05 Data'!F22,""),""))</x:f>
      </x:c>
      <x:c r="G22" s="92" t="str">
        <x:f>IF('R05 Data'!$A22="","",IF(ISNUMBER('R05 Data'!G22),IF(AND('R05 Data'!G22&gt;=1,'R05 Data'!G22&lt;=5,MOD('R05 Data'!G22,1)=0),'R05 Data'!G22,""),""))</x:f>
      </x:c>
      <x:c r="H22" s="92" t="str">
        <x:f>IF('R05 Data'!$A22="","",IF(ISNUMBER('R05 Data'!H22),IF(AND('R05 Data'!H22&gt;=1,'R05 Data'!H22&lt;=5,MOD('R05 Data'!H22,1)=0),'R05 Data'!H22,""),""))</x:f>
      </x:c>
      <x:c r="I22" s="92" t="str">
        <x:f>IF('R05 Data'!$A22="","",IF(ISNUMBER('R05 Data'!I22),IF(AND('R05 Data'!I22&gt;=1,'R05 Data'!I22&lt;=5,MOD('R05 Data'!I22,1)=0),'R05 Data'!I22,""),""))</x:f>
      </x:c>
      <x:c r="J22" s="92" t="str">
        <x:f>IF('R05 Data'!$A22="","",IF(ISNUMBER('R05 Data'!J22),IF(AND('R05 Data'!J22&gt;=1,'R05 Data'!J22&lt;=5,MOD('R05 Data'!J22,1)=0),'R05 Data'!J22,""),""))</x:f>
      </x:c>
      <x:c r="K22" s="92" t="str">
        <x:f>IF('R05 Data'!$A22="","",IF(ISNUMBER('R05 Data'!K22),IF(AND('R05 Data'!K22&gt;=1,'R05 Data'!K22&lt;=5,MOD('R05 Data'!K22,1)=0),'R05 Data'!K22,""),""))</x:f>
      </x:c>
      <x:c r="L22" s="92" t="str">
        <x:f>IF('R05 Data'!$A22="","",IF(ISNUMBER('R05 Data'!L22),IF(AND('R05 Data'!L22&gt;=1,'R05 Data'!L22&lt;=5,MOD('R05 Data'!L22,1)=0),'R05 Data'!L22,""),""))</x:f>
      </x:c>
      <x:c r="M22" s="142" t="str">
        <x:f>IF('R05 Data'!$A22="","",IF(ISNUMBER('R05 Data'!M22),IF(AND('R05 Data'!M22&gt;=1,'R05 Data'!M22&lt;=5,MOD('R05 Data'!M22,1)=0),'R05 Data'!M22,""),""))</x:f>
      </x:c>
      <x:c r="N22" s="142" t="str">
        <x:f>IF('R05 Data'!$A22="","",IF(ISNUMBER('R05 Data'!N22),IF(AND('R05 Data'!N22&gt;=1,'R05 Data'!N22&lt;=5,MOD('R05 Data'!N22,1)=0),'R05 Data'!N22,""),""))</x:f>
      </x:c>
      <x:c r="O22" s="142" t="str">
        <x:f>IF('R05 Data'!$A22="","",IF(ISNUMBER('R05 Data'!O22),IF(AND('R05 Data'!O22&gt;=1,'R05 Data'!O22&lt;=5,MOD('R05 Data'!O22,1)=0),'R05 Data'!O22,""),""))</x:f>
      </x:c>
      <x:c r="P22" s="142" t="str">
        <x:f>IF('R05 Data'!$A22="","",IF(ISNUMBER('R05 Data'!P22),IF(AND('R05 Data'!P22&gt;=1,'R05 Data'!P22&lt;=5,MOD('R05 Data'!P22,1)=0),'R05 Data'!P22,""),""))</x:f>
      </x:c>
      <x:c r="Q22" s="142" t="str">
        <x:f>IF('R05 Data'!$A22="","",IF(ISNUMBER('R05 Data'!Q22),IF(AND('R05 Data'!Q22&gt;=1,'R05 Data'!Q22&lt;=5,MOD('R05 Data'!Q22,1)=0),'R05 Data'!Q22,""),""))</x:f>
      </x:c>
      <x:c r="R22" s="142" t="str">
        <x:f>IF('R05 Data'!$A22="","",IF(ISNUMBER('R05 Data'!R22),IF(AND('R05 Data'!R22&gt;=1,'R05 Data'!R22&lt;=5,MOD('R05 Data'!R22,1)=0),'R05 Data'!R22,""),""))</x:f>
      </x:c>
      <x:c r="S22" s="142" t="str">
        <x:f>IF('R05 Data'!$A22="","",IF(ISNUMBER('R05 Data'!S22),IF(AND('R05 Data'!S22&gt;=1,'R05 Data'!S22&lt;=5,MOD('R05 Data'!S22,1)=0),'R05 Data'!S22,""),""))</x:f>
      </x:c>
      <x:c r="T22" s="142" t="str">
        <x:f>IF('R05 Data'!$A22="","",IF(ISNUMBER('R05 Data'!T22),IF(AND('R05 Data'!T22&gt;=1,'R05 Data'!T22&lt;=5,MOD('R05 Data'!T22,1)=0),'R05 Data'!T22,""),""))</x:f>
      </x:c>
      <x:c r="U22" s="142" t="str">
        <x:f>IF('R05 Data'!$A22="","",IF(ISNUMBER('R05 Data'!U22),IF(AND('R05 Data'!U22&gt;=1,'R05 Data'!U22&lt;=5,MOD('R05 Data'!U22,1)=0),'R05 Data'!U22,""),""))</x:f>
      </x:c>
      <x:c r="V22" s="142" t="str">
        <x:f>IF('R05 Data'!$A22="","",IF(ISNUMBER('R05 Data'!V22),IF(AND('R05 Data'!V22&gt;=1,'R05 Data'!V22&lt;=5,MOD('R05 Data'!V22,1)=0),'R05 Data'!V22,""),""))</x:f>
      </x:c>
      <x:c r="W22" s="142" t="str">
        <x:f>IF('R05 Data'!$A22="","",IF(ISNUMBER('R05 Data'!W22),IF(AND('R05 Data'!W22&gt;=1,'R05 Data'!W22&lt;=5,MOD('R05 Data'!W22,1)=0),'R05 Data'!W22,""),""))</x:f>
      </x:c>
      <x:c r="X22" s="142" t="str">
        <x:f>IF('R05 Data'!$A22="","",IF(ISNUMBER('R05 Data'!X22),IF(AND('R05 Data'!X22&gt;=1,'R05 Data'!X22&lt;=5,MOD('R05 Data'!X22,1)=0),'R05 Data'!X22,""),""))</x:f>
      </x:c>
      <x:c r="Y22" s="142" t="str">
        <x:f>IF('R05 Data'!$A22="","",IF(ISNUMBER('R05 Data'!Y22),IF(AND('R05 Data'!Y22&gt;=1,'R05 Data'!Y22&lt;=5,MOD('R05 Data'!Y22,1)=0),'R05 Data'!Y22,""),""))</x:f>
      </x:c>
      <x:c r="Z22" s="142" t="str">
        <x:f>IF('R05 Data'!$A22="","",IF(ISNUMBER('R05 Data'!Z22),IF(AND('R05 Data'!Z22&gt;=1,'R05 Data'!Z22&lt;=5,MOD('R05 Data'!Z22,1)=0),'R05 Data'!Z22,""),""))</x:f>
      </x:c>
      <x:c r="AA22" s="142" t="str">
        <x:f>IF('R05 Data'!$A22="","",IF(ISNUMBER('R05 Data'!AA22),IF(AND('R05 Data'!AA22&gt;=1,'R05 Data'!AA22&lt;=5,MOD('R05 Data'!AA22,1)=0),'R05 Data'!AA22,""),""))</x:f>
      </x:c>
      <x:c r="AB22" s="142" t="str">
        <x:f>IF('R05 Data'!$A22="","",IF(ISNUMBER('R05 Data'!AB22),IF(AND('R05 Data'!AB22&gt;=1,'R05 Data'!AB22&lt;=5,MOD('R05 Data'!AB22,1)=0),'R05 Data'!AB22,""),""))</x:f>
      </x:c>
    </x:row>
    <x:row r="23" ht="22" customHeight="1">
      <x:c r="A23" s="92" t="str">
        <x:f>IF('R05 Data'!A23="","",'R05 Data'!A23)</x:f>
      </x:c>
      <x:c r="B23" s="92" t="str">
        <x:f>IF('R05 Data'!B23="","",'R05 Data'!B23)</x:f>
      </x:c>
      <x:c r="C23" s="92" t="str">
        <x:f>IF('R05 Data'!C23="","",'R05 Data'!C23)</x:f>
      </x:c>
      <x:c r="D23" s="92" t="str">
        <x:f>IF('R05 Data'!D23="","",'R05 Data'!D23)</x:f>
      </x:c>
      <x:c r="E23" s="92" t="str">
        <x:f>IF('R05 Data'!$A23="","",IF(ISNUMBER('R05 Data'!E23),IF(AND('R05 Data'!E23&gt;=1,'R05 Data'!E23&lt;=5,MOD('R05 Data'!E23,1)=0),'R05 Data'!E23,""),""))</x:f>
      </x:c>
      <x:c r="F23" s="92" t="str">
        <x:f>IF('R05 Data'!$A23="","",IF(ISNUMBER('R05 Data'!F23),IF(AND('R05 Data'!F23&gt;=1,'R05 Data'!F23&lt;=5,MOD('R05 Data'!F23,1)=0),'R05 Data'!F23,""),""))</x:f>
      </x:c>
      <x:c r="G23" s="92" t="str">
        <x:f>IF('R05 Data'!$A23="","",IF(ISNUMBER('R05 Data'!G23),IF(AND('R05 Data'!G23&gt;=1,'R05 Data'!G23&lt;=5,MOD('R05 Data'!G23,1)=0),'R05 Data'!G23,""),""))</x:f>
      </x:c>
      <x:c r="H23" s="92" t="str">
        <x:f>IF('R05 Data'!$A23="","",IF(ISNUMBER('R05 Data'!H23),IF(AND('R05 Data'!H23&gt;=1,'R05 Data'!H23&lt;=5,MOD('R05 Data'!H23,1)=0),'R05 Data'!H23,""),""))</x:f>
      </x:c>
      <x:c r="I23" s="92" t="str">
        <x:f>IF('R05 Data'!$A23="","",IF(ISNUMBER('R05 Data'!I23),IF(AND('R05 Data'!I23&gt;=1,'R05 Data'!I23&lt;=5,MOD('R05 Data'!I23,1)=0),'R05 Data'!I23,""),""))</x:f>
      </x:c>
      <x:c r="J23" s="92" t="str">
        <x:f>IF('R05 Data'!$A23="","",IF(ISNUMBER('R05 Data'!J23),IF(AND('R05 Data'!J23&gt;=1,'R05 Data'!J23&lt;=5,MOD('R05 Data'!J23,1)=0),'R05 Data'!J23,""),""))</x:f>
      </x:c>
      <x:c r="K23" s="92" t="str">
        <x:f>IF('R05 Data'!$A23="","",IF(ISNUMBER('R05 Data'!K23),IF(AND('R05 Data'!K23&gt;=1,'R05 Data'!K23&lt;=5,MOD('R05 Data'!K23,1)=0),'R05 Data'!K23,""),""))</x:f>
      </x:c>
      <x:c r="L23" s="92" t="str">
        <x:f>IF('R05 Data'!$A23="","",IF(ISNUMBER('R05 Data'!L23),IF(AND('R05 Data'!L23&gt;=1,'R05 Data'!L23&lt;=5,MOD('R05 Data'!L23,1)=0),'R05 Data'!L23,""),""))</x:f>
      </x:c>
      <x:c r="M23" s="142" t="str">
        <x:f>IF('R05 Data'!$A23="","",IF(ISNUMBER('R05 Data'!M23),IF(AND('R05 Data'!M23&gt;=1,'R05 Data'!M23&lt;=5,MOD('R05 Data'!M23,1)=0),'R05 Data'!M23,""),""))</x:f>
      </x:c>
      <x:c r="N23" s="142" t="str">
        <x:f>IF('R05 Data'!$A23="","",IF(ISNUMBER('R05 Data'!N23),IF(AND('R05 Data'!N23&gt;=1,'R05 Data'!N23&lt;=5,MOD('R05 Data'!N23,1)=0),'R05 Data'!N23,""),""))</x:f>
      </x:c>
      <x:c r="O23" s="142" t="str">
        <x:f>IF('R05 Data'!$A23="","",IF(ISNUMBER('R05 Data'!O23),IF(AND('R05 Data'!O23&gt;=1,'R05 Data'!O23&lt;=5,MOD('R05 Data'!O23,1)=0),'R05 Data'!O23,""),""))</x:f>
      </x:c>
      <x:c r="P23" s="142" t="str">
        <x:f>IF('R05 Data'!$A23="","",IF(ISNUMBER('R05 Data'!P23),IF(AND('R05 Data'!P23&gt;=1,'R05 Data'!P23&lt;=5,MOD('R05 Data'!P23,1)=0),'R05 Data'!P23,""),""))</x:f>
      </x:c>
      <x:c r="Q23" s="142" t="str">
        <x:f>IF('R05 Data'!$A23="","",IF(ISNUMBER('R05 Data'!Q23),IF(AND('R05 Data'!Q23&gt;=1,'R05 Data'!Q23&lt;=5,MOD('R05 Data'!Q23,1)=0),'R05 Data'!Q23,""),""))</x:f>
      </x:c>
      <x:c r="R23" s="142" t="str">
        <x:f>IF('R05 Data'!$A23="","",IF(ISNUMBER('R05 Data'!R23),IF(AND('R05 Data'!R23&gt;=1,'R05 Data'!R23&lt;=5,MOD('R05 Data'!R23,1)=0),'R05 Data'!R23,""),""))</x:f>
      </x:c>
      <x:c r="S23" s="142" t="str">
        <x:f>IF('R05 Data'!$A23="","",IF(ISNUMBER('R05 Data'!S23),IF(AND('R05 Data'!S23&gt;=1,'R05 Data'!S23&lt;=5,MOD('R05 Data'!S23,1)=0),'R05 Data'!S23,""),""))</x:f>
      </x:c>
      <x:c r="T23" s="142" t="str">
        <x:f>IF('R05 Data'!$A23="","",IF(ISNUMBER('R05 Data'!T23),IF(AND('R05 Data'!T23&gt;=1,'R05 Data'!T23&lt;=5,MOD('R05 Data'!T23,1)=0),'R05 Data'!T23,""),""))</x:f>
      </x:c>
      <x:c r="U23" s="142" t="str">
        <x:f>IF('R05 Data'!$A23="","",IF(ISNUMBER('R05 Data'!U23),IF(AND('R05 Data'!U23&gt;=1,'R05 Data'!U23&lt;=5,MOD('R05 Data'!U23,1)=0),'R05 Data'!U23,""),""))</x:f>
      </x:c>
      <x:c r="V23" s="142" t="str">
        <x:f>IF('R05 Data'!$A23="","",IF(ISNUMBER('R05 Data'!V23),IF(AND('R05 Data'!V23&gt;=1,'R05 Data'!V23&lt;=5,MOD('R05 Data'!V23,1)=0),'R05 Data'!V23,""),""))</x:f>
      </x:c>
      <x:c r="W23" s="142" t="str">
        <x:f>IF('R05 Data'!$A23="","",IF(ISNUMBER('R05 Data'!W23),IF(AND('R05 Data'!W23&gt;=1,'R05 Data'!W23&lt;=5,MOD('R05 Data'!W23,1)=0),'R05 Data'!W23,""),""))</x:f>
      </x:c>
      <x:c r="X23" s="142" t="str">
        <x:f>IF('R05 Data'!$A23="","",IF(ISNUMBER('R05 Data'!X23),IF(AND('R05 Data'!X23&gt;=1,'R05 Data'!X23&lt;=5,MOD('R05 Data'!X23,1)=0),'R05 Data'!X23,""),""))</x:f>
      </x:c>
      <x:c r="Y23" s="142" t="str">
        <x:f>IF('R05 Data'!$A23="","",IF(ISNUMBER('R05 Data'!Y23),IF(AND('R05 Data'!Y23&gt;=1,'R05 Data'!Y23&lt;=5,MOD('R05 Data'!Y23,1)=0),'R05 Data'!Y23,""),""))</x:f>
      </x:c>
      <x:c r="Z23" s="142" t="str">
        <x:f>IF('R05 Data'!$A23="","",IF(ISNUMBER('R05 Data'!Z23),IF(AND('R05 Data'!Z23&gt;=1,'R05 Data'!Z23&lt;=5,MOD('R05 Data'!Z23,1)=0),'R05 Data'!Z23,""),""))</x:f>
      </x:c>
      <x:c r="AA23" s="142" t="str">
        <x:f>IF('R05 Data'!$A23="","",IF(ISNUMBER('R05 Data'!AA23),IF(AND('R05 Data'!AA23&gt;=1,'R05 Data'!AA23&lt;=5,MOD('R05 Data'!AA23,1)=0),'R05 Data'!AA23,""),""))</x:f>
      </x:c>
      <x:c r="AB23" s="142" t="str">
        <x:f>IF('R05 Data'!$A23="","",IF(ISNUMBER('R05 Data'!AB23),IF(AND('R05 Data'!AB23&gt;=1,'R05 Data'!AB23&lt;=5,MOD('R05 Data'!AB23,1)=0),'R05 Data'!AB23,""),""))</x:f>
      </x:c>
    </x:row>
    <x:row r="24" ht="22" customHeight="1">
      <x:c r="A24" s="92" t="str">
        <x:f>IF('R05 Data'!A24="","",'R05 Data'!A24)</x:f>
      </x:c>
      <x:c r="B24" s="92" t="str">
        <x:f>IF('R05 Data'!B24="","",'R05 Data'!B24)</x:f>
      </x:c>
      <x:c r="C24" s="92" t="str">
        <x:f>IF('R05 Data'!C24="","",'R05 Data'!C24)</x:f>
      </x:c>
      <x:c r="D24" s="92" t="str">
        <x:f>IF('R05 Data'!D24="","",'R05 Data'!D24)</x:f>
      </x:c>
      <x:c r="E24" s="92" t="str">
        <x:f>IF('R05 Data'!$A24="","",IF(ISNUMBER('R05 Data'!E24),IF(AND('R05 Data'!E24&gt;=1,'R05 Data'!E24&lt;=5,MOD('R05 Data'!E24,1)=0),'R05 Data'!E24,""),""))</x:f>
      </x:c>
      <x:c r="F24" s="92" t="str">
        <x:f>IF('R05 Data'!$A24="","",IF(ISNUMBER('R05 Data'!F24),IF(AND('R05 Data'!F24&gt;=1,'R05 Data'!F24&lt;=5,MOD('R05 Data'!F24,1)=0),'R05 Data'!F24,""),""))</x:f>
      </x:c>
      <x:c r="G24" s="92" t="str">
        <x:f>IF('R05 Data'!$A24="","",IF(ISNUMBER('R05 Data'!G24),IF(AND('R05 Data'!G24&gt;=1,'R05 Data'!G24&lt;=5,MOD('R05 Data'!G24,1)=0),'R05 Data'!G24,""),""))</x:f>
      </x:c>
      <x:c r="H24" s="92" t="str">
        <x:f>IF('R05 Data'!$A24="","",IF(ISNUMBER('R05 Data'!H24),IF(AND('R05 Data'!H24&gt;=1,'R05 Data'!H24&lt;=5,MOD('R05 Data'!H24,1)=0),'R05 Data'!H24,""),""))</x:f>
      </x:c>
      <x:c r="I24" s="92" t="str">
        <x:f>IF('R05 Data'!$A24="","",IF(ISNUMBER('R05 Data'!I24),IF(AND('R05 Data'!I24&gt;=1,'R05 Data'!I24&lt;=5,MOD('R05 Data'!I24,1)=0),'R05 Data'!I24,""),""))</x:f>
      </x:c>
      <x:c r="J24" s="92" t="str">
        <x:f>IF('R05 Data'!$A24="","",IF(ISNUMBER('R05 Data'!J24),IF(AND('R05 Data'!J24&gt;=1,'R05 Data'!J24&lt;=5,MOD('R05 Data'!J24,1)=0),'R05 Data'!J24,""),""))</x:f>
      </x:c>
      <x:c r="K24" s="92" t="str">
        <x:f>IF('R05 Data'!$A24="","",IF(ISNUMBER('R05 Data'!K24),IF(AND('R05 Data'!K24&gt;=1,'R05 Data'!K24&lt;=5,MOD('R05 Data'!K24,1)=0),'R05 Data'!K24,""),""))</x:f>
      </x:c>
      <x:c r="L24" s="92" t="str">
        <x:f>IF('R05 Data'!$A24="","",IF(ISNUMBER('R05 Data'!L24),IF(AND('R05 Data'!L24&gt;=1,'R05 Data'!L24&lt;=5,MOD('R05 Data'!L24,1)=0),'R05 Data'!L24,""),""))</x:f>
      </x:c>
      <x:c r="M24" s="142" t="str">
        <x:f>IF('R05 Data'!$A24="","",IF(ISNUMBER('R05 Data'!M24),IF(AND('R05 Data'!M24&gt;=1,'R05 Data'!M24&lt;=5,MOD('R05 Data'!M24,1)=0),'R05 Data'!M24,""),""))</x:f>
      </x:c>
      <x:c r="N24" s="142" t="str">
        <x:f>IF('R05 Data'!$A24="","",IF(ISNUMBER('R05 Data'!N24),IF(AND('R05 Data'!N24&gt;=1,'R05 Data'!N24&lt;=5,MOD('R05 Data'!N24,1)=0),'R05 Data'!N24,""),""))</x:f>
      </x:c>
      <x:c r="O24" s="142" t="str">
        <x:f>IF('R05 Data'!$A24="","",IF(ISNUMBER('R05 Data'!O24),IF(AND('R05 Data'!O24&gt;=1,'R05 Data'!O24&lt;=5,MOD('R05 Data'!O24,1)=0),'R05 Data'!O24,""),""))</x:f>
      </x:c>
      <x:c r="P24" s="142" t="str">
        <x:f>IF('R05 Data'!$A24="","",IF(ISNUMBER('R05 Data'!P24),IF(AND('R05 Data'!P24&gt;=1,'R05 Data'!P24&lt;=5,MOD('R05 Data'!P24,1)=0),'R05 Data'!P24,""),""))</x:f>
      </x:c>
      <x:c r="Q24" s="142" t="str">
        <x:f>IF('R05 Data'!$A24="","",IF(ISNUMBER('R05 Data'!Q24),IF(AND('R05 Data'!Q24&gt;=1,'R05 Data'!Q24&lt;=5,MOD('R05 Data'!Q24,1)=0),'R05 Data'!Q24,""),""))</x:f>
      </x:c>
      <x:c r="R24" s="142" t="str">
        <x:f>IF('R05 Data'!$A24="","",IF(ISNUMBER('R05 Data'!R24),IF(AND('R05 Data'!R24&gt;=1,'R05 Data'!R24&lt;=5,MOD('R05 Data'!R24,1)=0),'R05 Data'!R24,""),""))</x:f>
      </x:c>
      <x:c r="S24" s="142" t="str">
        <x:f>IF('R05 Data'!$A24="","",IF(ISNUMBER('R05 Data'!S24),IF(AND('R05 Data'!S24&gt;=1,'R05 Data'!S24&lt;=5,MOD('R05 Data'!S24,1)=0),'R05 Data'!S24,""),""))</x:f>
      </x:c>
      <x:c r="T24" s="142" t="str">
        <x:f>IF('R05 Data'!$A24="","",IF(ISNUMBER('R05 Data'!T24),IF(AND('R05 Data'!T24&gt;=1,'R05 Data'!T24&lt;=5,MOD('R05 Data'!T24,1)=0),'R05 Data'!T24,""),""))</x:f>
      </x:c>
      <x:c r="U24" s="142" t="str">
        <x:f>IF('R05 Data'!$A24="","",IF(ISNUMBER('R05 Data'!U24),IF(AND('R05 Data'!U24&gt;=1,'R05 Data'!U24&lt;=5,MOD('R05 Data'!U24,1)=0),'R05 Data'!U24,""),""))</x:f>
      </x:c>
      <x:c r="V24" s="142" t="str">
        <x:f>IF('R05 Data'!$A24="","",IF(ISNUMBER('R05 Data'!V24),IF(AND('R05 Data'!V24&gt;=1,'R05 Data'!V24&lt;=5,MOD('R05 Data'!V24,1)=0),'R05 Data'!V24,""),""))</x:f>
      </x:c>
      <x:c r="W24" s="142" t="str">
        <x:f>IF('R05 Data'!$A24="","",IF(ISNUMBER('R05 Data'!W24),IF(AND('R05 Data'!W24&gt;=1,'R05 Data'!W24&lt;=5,MOD('R05 Data'!W24,1)=0),'R05 Data'!W24,""),""))</x:f>
      </x:c>
      <x:c r="X24" s="142" t="str">
        <x:f>IF('R05 Data'!$A24="","",IF(ISNUMBER('R05 Data'!X24),IF(AND('R05 Data'!X24&gt;=1,'R05 Data'!X24&lt;=5,MOD('R05 Data'!X24,1)=0),'R05 Data'!X24,""),""))</x:f>
      </x:c>
      <x:c r="Y24" s="142" t="str">
        <x:f>IF('R05 Data'!$A24="","",IF(ISNUMBER('R05 Data'!Y24),IF(AND('R05 Data'!Y24&gt;=1,'R05 Data'!Y24&lt;=5,MOD('R05 Data'!Y24,1)=0),'R05 Data'!Y24,""),""))</x:f>
      </x:c>
      <x:c r="Z24" s="142" t="str">
        <x:f>IF('R05 Data'!$A24="","",IF(ISNUMBER('R05 Data'!Z24),IF(AND('R05 Data'!Z24&gt;=1,'R05 Data'!Z24&lt;=5,MOD('R05 Data'!Z24,1)=0),'R05 Data'!Z24,""),""))</x:f>
      </x:c>
      <x:c r="AA24" s="142" t="str">
        <x:f>IF('R05 Data'!$A24="","",IF(ISNUMBER('R05 Data'!AA24),IF(AND('R05 Data'!AA24&gt;=1,'R05 Data'!AA24&lt;=5,MOD('R05 Data'!AA24,1)=0),'R05 Data'!AA24,""),""))</x:f>
      </x:c>
      <x:c r="AB24" s="142" t="str">
        <x:f>IF('R05 Data'!$A24="","",IF(ISNUMBER('R05 Data'!AB24),IF(AND('R05 Data'!AB24&gt;=1,'R05 Data'!AB24&lt;=5,MOD('R05 Data'!AB24,1)=0),'R05 Data'!AB24,""),""))</x:f>
      </x:c>
    </x:row>
    <x:row r="25" ht="22" customHeight="1">
      <x:c r="A25" s="92" t="str">
        <x:f>IF('R05 Data'!A25="","",'R05 Data'!A25)</x:f>
      </x:c>
      <x:c r="B25" s="92" t="str">
        <x:f>IF('R05 Data'!B25="","",'R05 Data'!B25)</x:f>
      </x:c>
      <x:c r="C25" s="92" t="str">
        <x:f>IF('R05 Data'!C25="","",'R05 Data'!C25)</x:f>
      </x:c>
      <x:c r="D25" s="92" t="str">
        <x:f>IF('R05 Data'!D25="","",'R05 Data'!D25)</x:f>
      </x:c>
      <x:c r="E25" s="92" t="str">
        <x:f>IF('R05 Data'!$A25="","",IF(ISNUMBER('R05 Data'!E25),IF(AND('R05 Data'!E25&gt;=1,'R05 Data'!E25&lt;=5,MOD('R05 Data'!E25,1)=0),'R05 Data'!E25,""),""))</x:f>
      </x:c>
      <x:c r="F25" s="92" t="str">
        <x:f>IF('R05 Data'!$A25="","",IF(ISNUMBER('R05 Data'!F25),IF(AND('R05 Data'!F25&gt;=1,'R05 Data'!F25&lt;=5,MOD('R05 Data'!F25,1)=0),'R05 Data'!F25,""),""))</x:f>
      </x:c>
      <x:c r="G25" s="92" t="str">
        <x:f>IF('R05 Data'!$A25="","",IF(ISNUMBER('R05 Data'!G25),IF(AND('R05 Data'!G25&gt;=1,'R05 Data'!G25&lt;=5,MOD('R05 Data'!G25,1)=0),'R05 Data'!G25,""),""))</x:f>
      </x:c>
      <x:c r="H25" s="92" t="str">
        <x:f>IF('R05 Data'!$A25="","",IF(ISNUMBER('R05 Data'!H25),IF(AND('R05 Data'!H25&gt;=1,'R05 Data'!H25&lt;=5,MOD('R05 Data'!H25,1)=0),'R05 Data'!H25,""),""))</x:f>
      </x:c>
      <x:c r="I25" s="92" t="str">
        <x:f>IF('R05 Data'!$A25="","",IF(ISNUMBER('R05 Data'!I25),IF(AND('R05 Data'!I25&gt;=1,'R05 Data'!I25&lt;=5,MOD('R05 Data'!I25,1)=0),'R05 Data'!I25,""),""))</x:f>
      </x:c>
      <x:c r="J25" s="92" t="str">
        <x:f>IF('R05 Data'!$A25="","",IF(ISNUMBER('R05 Data'!J25),IF(AND('R05 Data'!J25&gt;=1,'R05 Data'!J25&lt;=5,MOD('R05 Data'!J25,1)=0),'R05 Data'!J25,""),""))</x:f>
      </x:c>
      <x:c r="K25" s="92" t="str">
        <x:f>IF('R05 Data'!$A25="","",IF(ISNUMBER('R05 Data'!K25),IF(AND('R05 Data'!K25&gt;=1,'R05 Data'!K25&lt;=5,MOD('R05 Data'!K25,1)=0),'R05 Data'!K25,""),""))</x:f>
      </x:c>
      <x:c r="L25" s="92" t="str">
        <x:f>IF('R05 Data'!$A25="","",IF(ISNUMBER('R05 Data'!L25),IF(AND('R05 Data'!L25&gt;=1,'R05 Data'!L25&lt;=5,MOD('R05 Data'!L25,1)=0),'R05 Data'!L25,""),""))</x:f>
      </x:c>
      <x:c r="M25" s="142" t="str">
        <x:f>IF('R05 Data'!$A25="","",IF(ISNUMBER('R05 Data'!M25),IF(AND('R05 Data'!M25&gt;=1,'R05 Data'!M25&lt;=5,MOD('R05 Data'!M25,1)=0),'R05 Data'!M25,""),""))</x:f>
      </x:c>
      <x:c r="N25" s="142" t="str">
        <x:f>IF('R05 Data'!$A25="","",IF(ISNUMBER('R05 Data'!N25),IF(AND('R05 Data'!N25&gt;=1,'R05 Data'!N25&lt;=5,MOD('R05 Data'!N25,1)=0),'R05 Data'!N25,""),""))</x:f>
      </x:c>
      <x:c r="O25" s="142" t="str">
        <x:f>IF('R05 Data'!$A25="","",IF(ISNUMBER('R05 Data'!O25),IF(AND('R05 Data'!O25&gt;=1,'R05 Data'!O25&lt;=5,MOD('R05 Data'!O25,1)=0),'R05 Data'!O25,""),""))</x:f>
      </x:c>
      <x:c r="P25" s="142" t="str">
        <x:f>IF('R05 Data'!$A25="","",IF(ISNUMBER('R05 Data'!P25),IF(AND('R05 Data'!P25&gt;=1,'R05 Data'!P25&lt;=5,MOD('R05 Data'!P25,1)=0),'R05 Data'!P25,""),""))</x:f>
      </x:c>
      <x:c r="Q25" s="142" t="str">
        <x:f>IF('R05 Data'!$A25="","",IF(ISNUMBER('R05 Data'!Q25),IF(AND('R05 Data'!Q25&gt;=1,'R05 Data'!Q25&lt;=5,MOD('R05 Data'!Q25,1)=0),'R05 Data'!Q25,""),""))</x:f>
      </x:c>
      <x:c r="R25" s="142" t="str">
        <x:f>IF('R05 Data'!$A25="","",IF(ISNUMBER('R05 Data'!R25),IF(AND('R05 Data'!R25&gt;=1,'R05 Data'!R25&lt;=5,MOD('R05 Data'!R25,1)=0),'R05 Data'!R25,""),""))</x:f>
      </x:c>
      <x:c r="S25" s="142" t="str">
        <x:f>IF('R05 Data'!$A25="","",IF(ISNUMBER('R05 Data'!S25),IF(AND('R05 Data'!S25&gt;=1,'R05 Data'!S25&lt;=5,MOD('R05 Data'!S25,1)=0),'R05 Data'!S25,""),""))</x:f>
      </x:c>
      <x:c r="T25" s="142" t="str">
        <x:f>IF('R05 Data'!$A25="","",IF(ISNUMBER('R05 Data'!T25),IF(AND('R05 Data'!T25&gt;=1,'R05 Data'!T25&lt;=5,MOD('R05 Data'!T25,1)=0),'R05 Data'!T25,""),""))</x:f>
      </x:c>
      <x:c r="U25" s="142" t="str">
        <x:f>IF('R05 Data'!$A25="","",IF(ISNUMBER('R05 Data'!U25),IF(AND('R05 Data'!U25&gt;=1,'R05 Data'!U25&lt;=5,MOD('R05 Data'!U25,1)=0),'R05 Data'!U25,""),""))</x:f>
      </x:c>
      <x:c r="V25" s="142" t="str">
        <x:f>IF('R05 Data'!$A25="","",IF(ISNUMBER('R05 Data'!V25),IF(AND('R05 Data'!V25&gt;=1,'R05 Data'!V25&lt;=5,MOD('R05 Data'!V25,1)=0),'R05 Data'!V25,""),""))</x:f>
      </x:c>
      <x:c r="W25" s="142" t="str">
        <x:f>IF('R05 Data'!$A25="","",IF(ISNUMBER('R05 Data'!W25),IF(AND('R05 Data'!W25&gt;=1,'R05 Data'!W25&lt;=5,MOD('R05 Data'!W25,1)=0),'R05 Data'!W25,""),""))</x:f>
      </x:c>
      <x:c r="X25" s="142" t="str">
        <x:f>IF('R05 Data'!$A25="","",IF(ISNUMBER('R05 Data'!X25),IF(AND('R05 Data'!X25&gt;=1,'R05 Data'!X25&lt;=5,MOD('R05 Data'!X25,1)=0),'R05 Data'!X25,""),""))</x:f>
      </x:c>
      <x:c r="Y25" s="142" t="str">
        <x:f>IF('R05 Data'!$A25="","",IF(ISNUMBER('R05 Data'!Y25),IF(AND('R05 Data'!Y25&gt;=1,'R05 Data'!Y25&lt;=5,MOD('R05 Data'!Y25,1)=0),'R05 Data'!Y25,""),""))</x:f>
      </x:c>
      <x:c r="Z25" s="142" t="str">
        <x:f>IF('R05 Data'!$A25="","",IF(ISNUMBER('R05 Data'!Z25),IF(AND('R05 Data'!Z25&gt;=1,'R05 Data'!Z25&lt;=5,MOD('R05 Data'!Z25,1)=0),'R05 Data'!Z25,""),""))</x:f>
      </x:c>
      <x:c r="AA25" s="142" t="str">
        <x:f>IF('R05 Data'!$A25="","",IF(ISNUMBER('R05 Data'!AA25),IF(AND('R05 Data'!AA25&gt;=1,'R05 Data'!AA25&lt;=5,MOD('R05 Data'!AA25,1)=0),'R05 Data'!AA25,""),""))</x:f>
      </x:c>
      <x:c r="AB25" s="142" t="str">
        <x:f>IF('R05 Data'!$A25="","",IF(ISNUMBER('R05 Data'!AB25),IF(AND('R05 Data'!AB25&gt;=1,'R05 Data'!AB25&lt;=5,MOD('R05 Data'!AB25,1)=0),'R05 Data'!AB25,""),""))</x:f>
      </x:c>
    </x:row>
    <x:row r="26" ht="22" customHeight="1">
      <x:c r="A26" s="92" t="str">
        <x:f>IF('R05 Data'!A26="","",'R05 Data'!A26)</x:f>
      </x:c>
      <x:c r="B26" s="92" t="str">
        <x:f>IF('R05 Data'!B26="","",'R05 Data'!B26)</x:f>
      </x:c>
      <x:c r="C26" s="92" t="str">
        <x:f>IF('R05 Data'!C26="","",'R05 Data'!C26)</x:f>
      </x:c>
      <x:c r="D26" s="92" t="str">
        <x:f>IF('R05 Data'!D26="","",'R05 Data'!D26)</x:f>
      </x:c>
      <x:c r="E26" s="92" t="str">
        <x:f>IF('R05 Data'!$A26="","",IF(ISNUMBER('R05 Data'!E26),IF(AND('R05 Data'!E26&gt;=1,'R05 Data'!E26&lt;=5,MOD('R05 Data'!E26,1)=0),'R05 Data'!E26,""),""))</x:f>
      </x:c>
      <x:c r="F26" s="92" t="str">
        <x:f>IF('R05 Data'!$A26="","",IF(ISNUMBER('R05 Data'!F26),IF(AND('R05 Data'!F26&gt;=1,'R05 Data'!F26&lt;=5,MOD('R05 Data'!F26,1)=0),'R05 Data'!F26,""),""))</x:f>
      </x:c>
      <x:c r="G26" s="92" t="str">
        <x:f>IF('R05 Data'!$A26="","",IF(ISNUMBER('R05 Data'!G26),IF(AND('R05 Data'!G26&gt;=1,'R05 Data'!G26&lt;=5,MOD('R05 Data'!G26,1)=0),'R05 Data'!G26,""),""))</x:f>
      </x:c>
      <x:c r="H26" s="92" t="str">
        <x:f>IF('R05 Data'!$A26="","",IF(ISNUMBER('R05 Data'!H26),IF(AND('R05 Data'!H26&gt;=1,'R05 Data'!H26&lt;=5,MOD('R05 Data'!H26,1)=0),'R05 Data'!H26,""),""))</x:f>
      </x:c>
      <x:c r="I26" s="92" t="str">
        <x:f>IF('R05 Data'!$A26="","",IF(ISNUMBER('R05 Data'!I26),IF(AND('R05 Data'!I26&gt;=1,'R05 Data'!I26&lt;=5,MOD('R05 Data'!I26,1)=0),'R05 Data'!I26,""),""))</x:f>
      </x:c>
      <x:c r="J26" s="92" t="str">
        <x:f>IF('R05 Data'!$A26="","",IF(ISNUMBER('R05 Data'!J26),IF(AND('R05 Data'!J26&gt;=1,'R05 Data'!J26&lt;=5,MOD('R05 Data'!J26,1)=0),'R05 Data'!J26,""),""))</x:f>
      </x:c>
      <x:c r="K26" s="92" t="str">
        <x:f>IF('R05 Data'!$A26="","",IF(ISNUMBER('R05 Data'!K26),IF(AND('R05 Data'!K26&gt;=1,'R05 Data'!K26&lt;=5,MOD('R05 Data'!K26,1)=0),'R05 Data'!K26,""),""))</x:f>
      </x:c>
      <x:c r="L26" s="92" t="str">
        <x:f>IF('R05 Data'!$A26="","",IF(ISNUMBER('R05 Data'!L26),IF(AND('R05 Data'!L26&gt;=1,'R05 Data'!L26&lt;=5,MOD('R05 Data'!L26,1)=0),'R05 Data'!L26,""),""))</x:f>
      </x:c>
      <x:c r="M26" s="142" t="str">
        <x:f>IF('R05 Data'!$A26="","",IF(ISNUMBER('R05 Data'!M26),IF(AND('R05 Data'!M26&gt;=1,'R05 Data'!M26&lt;=5,MOD('R05 Data'!M26,1)=0),'R05 Data'!M26,""),""))</x:f>
      </x:c>
      <x:c r="N26" s="142" t="str">
        <x:f>IF('R05 Data'!$A26="","",IF(ISNUMBER('R05 Data'!N26),IF(AND('R05 Data'!N26&gt;=1,'R05 Data'!N26&lt;=5,MOD('R05 Data'!N26,1)=0),'R05 Data'!N26,""),""))</x:f>
      </x:c>
      <x:c r="O26" s="142" t="str">
        <x:f>IF('R05 Data'!$A26="","",IF(ISNUMBER('R05 Data'!O26),IF(AND('R05 Data'!O26&gt;=1,'R05 Data'!O26&lt;=5,MOD('R05 Data'!O26,1)=0),'R05 Data'!O26,""),""))</x:f>
      </x:c>
      <x:c r="P26" s="142" t="str">
        <x:f>IF('R05 Data'!$A26="","",IF(ISNUMBER('R05 Data'!P26),IF(AND('R05 Data'!P26&gt;=1,'R05 Data'!P26&lt;=5,MOD('R05 Data'!P26,1)=0),'R05 Data'!P26,""),""))</x:f>
      </x:c>
      <x:c r="Q26" s="142" t="str">
        <x:f>IF('R05 Data'!$A26="","",IF(ISNUMBER('R05 Data'!Q26),IF(AND('R05 Data'!Q26&gt;=1,'R05 Data'!Q26&lt;=5,MOD('R05 Data'!Q26,1)=0),'R05 Data'!Q26,""),""))</x:f>
      </x:c>
      <x:c r="R26" s="142" t="str">
        <x:f>IF('R05 Data'!$A26="","",IF(ISNUMBER('R05 Data'!R26),IF(AND('R05 Data'!R26&gt;=1,'R05 Data'!R26&lt;=5,MOD('R05 Data'!R26,1)=0),'R05 Data'!R26,""),""))</x:f>
      </x:c>
      <x:c r="S26" s="142" t="str">
        <x:f>IF('R05 Data'!$A26="","",IF(ISNUMBER('R05 Data'!S26),IF(AND('R05 Data'!S26&gt;=1,'R05 Data'!S26&lt;=5,MOD('R05 Data'!S26,1)=0),'R05 Data'!S26,""),""))</x:f>
      </x:c>
      <x:c r="T26" s="142" t="str">
        <x:f>IF('R05 Data'!$A26="","",IF(ISNUMBER('R05 Data'!T26),IF(AND('R05 Data'!T26&gt;=1,'R05 Data'!T26&lt;=5,MOD('R05 Data'!T26,1)=0),'R05 Data'!T26,""),""))</x:f>
      </x:c>
      <x:c r="U26" s="142" t="str">
        <x:f>IF('R05 Data'!$A26="","",IF(ISNUMBER('R05 Data'!U26),IF(AND('R05 Data'!U26&gt;=1,'R05 Data'!U26&lt;=5,MOD('R05 Data'!U26,1)=0),'R05 Data'!U26,""),""))</x:f>
      </x:c>
      <x:c r="V26" s="142" t="str">
        <x:f>IF('R05 Data'!$A26="","",IF(ISNUMBER('R05 Data'!V26),IF(AND('R05 Data'!V26&gt;=1,'R05 Data'!V26&lt;=5,MOD('R05 Data'!V26,1)=0),'R05 Data'!V26,""),""))</x:f>
      </x:c>
      <x:c r="W26" s="142" t="str">
        <x:f>IF('R05 Data'!$A26="","",IF(ISNUMBER('R05 Data'!W26),IF(AND('R05 Data'!W26&gt;=1,'R05 Data'!W26&lt;=5,MOD('R05 Data'!W26,1)=0),'R05 Data'!W26,""),""))</x:f>
      </x:c>
      <x:c r="X26" s="142" t="str">
        <x:f>IF('R05 Data'!$A26="","",IF(ISNUMBER('R05 Data'!X26),IF(AND('R05 Data'!X26&gt;=1,'R05 Data'!X26&lt;=5,MOD('R05 Data'!X26,1)=0),'R05 Data'!X26,""),""))</x:f>
      </x:c>
      <x:c r="Y26" s="142" t="str">
        <x:f>IF('R05 Data'!$A26="","",IF(ISNUMBER('R05 Data'!Y26),IF(AND('R05 Data'!Y26&gt;=1,'R05 Data'!Y26&lt;=5,MOD('R05 Data'!Y26,1)=0),'R05 Data'!Y26,""),""))</x:f>
      </x:c>
      <x:c r="Z26" s="142" t="str">
        <x:f>IF('R05 Data'!$A26="","",IF(ISNUMBER('R05 Data'!Z26),IF(AND('R05 Data'!Z26&gt;=1,'R05 Data'!Z26&lt;=5,MOD('R05 Data'!Z26,1)=0),'R05 Data'!Z26,""),""))</x:f>
      </x:c>
      <x:c r="AA26" s="142" t="str">
        <x:f>IF('R05 Data'!$A26="","",IF(ISNUMBER('R05 Data'!AA26),IF(AND('R05 Data'!AA26&gt;=1,'R05 Data'!AA26&lt;=5,MOD('R05 Data'!AA26,1)=0),'R05 Data'!AA26,""),""))</x:f>
      </x:c>
      <x:c r="AB26" s="142" t="str">
        <x:f>IF('R05 Data'!$A26="","",IF(ISNUMBER('R05 Data'!AB26),IF(AND('R05 Data'!AB26&gt;=1,'R05 Data'!AB26&lt;=5,MOD('R05 Data'!AB26,1)=0),'R05 Data'!AB26,""),""))</x:f>
      </x:c>
    </x:row>
    <x:row r="27" ht="22" customHeight="1">
      <x:c r="A27" s="92" t="str">
        <x:f>IF('R05 Data'!A27="","",'R05 Data'!A27)</x:f>
      </x:c>
      <x:c r="B27" s="92" t="str">
        <x:f>IF('R05 Data'!B27="","",'R05 Data'!B27)</x:f>
      </x:c>
      <x:c r="C27" s="92" t="str">
        <x:f>IF('R05 Data'!C27="","",'R05 Data'!C27)</x:f>
      </x:c>
      <x:c r="D27" s="92" t="str">
        <x:f>IF('R05 Data'!D27="","",'R05 Data'!D27)</x:f>
      </x:c>
      <x:c r="E27" s="92" t="str">
        <x:f>IF('R05 Data'!$A27="","",IF(ISNUMBER('R05 Data'!E27),IF(AND('R05 Data'!E27&gt;=1,'R05 Data'!E27&lt;=5,MOD('R05 Data'!E27,1)=0),'R05 Data'!E27,""),""))</x:f>
      </x:c>
      <x:c r="F27" s="92" t="str">
        <x:f>IF('R05 Data'!$A27="","",IF(ISNUMBER('R05 Data'!F27),IF(AND('R05 Data'!F27&gt;=1,'R05 Data'!F27&lt;=5,MOD('R05 Data'!F27,1)=0),'R05 Data'!F27,""),""))</x:f>
      </x:c>
      <x:c r="G27" s="92" t="str">
        <x:f>IF('R05 Data'!$A27="","",IF(ISNUMBER('R05 Data'!G27),IF(AND('R05 Data'!G27&gt;=1,'R05 Data'!G27&lt;=5,MOD('R05 Data'!G27,1)=0),'R05 Data'!G27,""),""))</x:f>
      </x:c>
      <x:c r="H27" s="92" t="str">
        <x:f>IF('R05 Data'!$A27="","",IF(ISNUMBER('R05 Data'!H27),IF(AND('R05 Data'!H27&gt;=1,'R05 Data'!H27&lt;=5,MOD('R05 Data'!H27,1)=0),'R05 Data'!H27,""),""))</x:f>
      </x:c>
      <x:c r="I27" s="92" t="str">
        <x:f>IF('R05 Data'!$A27="","",IF(ISNUMBER('R05 Data'!I27),IF(AND('R05 Data'!I27&gt;=1,'R05 Data'!I27&lt;=5,MOD('R05 Data'!I27,1)=0),'R05 Data'!I27,""),""))</x:f>
      </x:c>
      <x:c r="J27" s="92" t="str">
        <x:f>IF('R05 Data'!$A27="","",IF(ISNUMBER('R05 Data'!J27),IF(AND('R05 Data'!J27&gt;=1,'R05 Data'!J27&lt;=5,MOD('R05 Data'!J27,1)=0),'R05 Data'!J27,""),""))</x:f>
      </x:c>
      <x:c r="K27" s="92" t="str">
        <x:f>IF('R05 Data'!$A27="","",IF(ISNUMBER('R05 Data'!K27),IF(AND('R05 Data'!K27&gt;=1,'R05 Data'!K27&lt;=5,MOD('R05 Data'!K27,1)=0),'R05 Data'!K27,""),""))</x:f>
      </x:c>
      <x:c r="L27" s="92" t="str">
        <x:f>IF('R05 Data'!$A27="","",IF(ISNUMBER('R05 Data'!L27),IF(AND('R05 Data'!L27&gt;=1,'R05 Data'!L27&lt;=5,MOD('R05 Data'!L27,1)=0),'R05 Data'!L27,""),""))</x:f>
      </x:c>
      <x:c r="M27" s="142" t="str">
        <x:f>IF('R05 Data'!$A27="","",IF(ISNUMBER('R05 Data'!M27),IF(AND('R05 Data'!M27&gt;=1,'R05 Data'!M27&lt;=5,MOD('R05 Data'!M27,1)=0),'R05 Data'!M27,""),""))</x:f>
      </x:c>
      <x:c r="N27" s="142" t="str">
        <x:f>IF('R05 Data'!$A27="","",IF(ISNUMBER('R05 Data'!N27),IF(AND('R05 Data'!N27&gt;=1,'R05 Data'!N27&lt;=5,MOD('R05 Data'!N27,1)=0),'R05 Data'!N27,""),""))</x:f>
      </x:c>
      <x:c r="O27" s="142" t="str">
        <x:f>IF('R05 Data'!$A27="","",IF(ISNUMBER('R05 Data'!O27),IF(AND('R05 Data'!O27&gt;=1,'R05 Data'!O27&lt;=5,MOD('R05 Data'!O27,1)=0),'R05 Data'!O27,""),""))</x:f>
      </x:c>
      <x:c r="P27" s="142" t="str">
        <x:f>IF('R05 Data'!$A27="","",IF(ISNUMBER('R05 Data'!P27),IF(AND('R05 Data'!P27&gt;=1,'R05 Data'!P27&lt;=5,MOD('R05 Data'!P27,1)=0),'R05 Data'!P27,""),""))</x:f>
      </x:c>
      <x:c r="Q27" s="142" t="str">
        <x:f>IF('R05 Data'!$A27="","",IF(ISNUMBER('R05 Data'!Q27),IF(AND('R05 Data'!Q27&gt;=1,'R05 Data'!Q27&lt;=5,MOD('R05 Data'!Q27,1)=0),'R05 Data'!Q27,""),""))</x:f>
      </x:c>
      <x:c r="R27" s="142" t="str">
        <x:f>IF('R05 Data'!$A27="","",IF(ISNUMBER('R05 Data'!R27),IF(AND('R05 Data'!R27&gt;=1,'R05 Data'!R27&lt;=5,MOD('R05 Data'!R27,1)=0),'R05 Data'!R27,""),""))</x:f>
      </x:c>
      <x:c r="S27" s="142" t="str">
        <x:f>IF('R05 Data'!$A27="","",IF(ISNUMBER('R05 Data'!S27),IF(AND('R05 Data'!S27&gt;=1,'R05 Data'!S27&lt;=5,MOD('R05 Data'!S27,1)=0),'R05 Data'!S27,""),""))</x:f>
      </x:c>
      <x:c r="T27" s="142" t="str">
        <x:f>IF('R05 Data'!$A27="","",IF(ISNUMBER('R05 Data'!T27),IF(AND('R05 Data'!T27&gt;=1,'R05 Data'!T27&lt;=5,MOD('R05 Data'!T27,1)=0),'R05 Data'!T27,""),""))</x:f>
      </x:c>
      <x:c r="U27" s="142" t="str">
        <x:f>IF('R05 Data'!$A27="","",IF(ISNUMBER('R05 Data'!U27),IF(AND('R05 Data'!U27&gt;=1,'R05 Data'!U27&lt;=5,MOD('R05 Data'!U27,1)=0),'R05 Data'!U27,""),""))</x:f>
      </x:c>
      <x:c r="V27" s="142" t="str">
        <x:f>IF('R05 Data'!$A27="","",IF(ISNUMBER('R05 Data'!V27),IF(AND('R05 Data'!V27&gt;=1,'R05 Data'!V27&lt;=5,MOD('R05 Data'!V27,1)=0),'R05 Data'!V27,""),""))</x:f>
      </x:c>
      <x:c r="W27" s="142" t="str">
        <x:f>IF('R05 Data'!$A27="","",IF(ISNUMBER('R05 Data'!W27),IF(AND('R05 Data'!W27&gt;=1,'R05 Data'!W27&lt;=5,MOD('R05 Data'!W27,1)=0),'R05 Data'!W27,""),""))</x:f>
      </x:c>
      <x:c r="X27" s="142" t="str">
        <x:f>IF('R05 Data'!$A27="","",IF(ISNUMBER('R05 Data'!X27),IF(AND('R05 Data'!X27&gt;=1,'R05 Data'!X27&lt;=5,MOD('R05 Data'!X27,1)=0),'R05 Data'!X27,""),""))</x:f>
      </x:c>
      <x:c r="Y27" s="142" t="str">
        <x:f>IF('R05 Data'!$A27="","",IF(ISNUMBER('R05 Data'!Y27),IF(AND('R05 Data'!Y27&gt;=1,'R05 Data'!Y27&lt;=5,MOD('R05 Data'!Y27,1)=0),'R05 Data'!Y27,""),""))</x:f>
      </x:c>
      <x:c r="Z27" s="142" t="str">
        <x:f>IF('R05 Data'!$A27="","",IF(ISNUMBER('R05 Data'!Z27),IF(AND('R05 Data'!Z27&gt;=1,'R05 Data'!Z27&lt;=5,MOD('R05 Data'!Z27,1)=0),'R05 Data'!Z27,""),""))</x:f>
      </x:c>
      <x:c r="AA27" s="142" t="str">
        <x:f>IF('R05 Data'!$A27="","",IF(ISNUMBER('R05 Data'!AA27),IF(AND('R05 Data'!AA27&gt;=1,'R05 Data'!AA27&lt;=5,MOD('R05 Data'!AA27,1)=0),'R05 Data'!AA27,""),""))</x:f>
      </x:c>
      <x:c r="AB27" s="142" t="str">
        <x:f>IF('R05 Data'!$A27="","",IF(ISNUMBER('R05 Data'!AB27),IF(AND('R05 Data'!AB27&gt;=1,'R05 Data'!AB27&lt;=5,MOD('R05 Data'!AB27,1)=0),'R05 Data'!AB27,""),""))</x:f>
      </x:c>
    </x:row>
    <x:row r="28" ht="22" customHeight="1">
      <x:c r="A28" s="92" t="str">
        <x:f>IF('R05 Data'!A28="","",'R05 Data'!A28)</x:f>
      </x:c>
      <x:c r="B28" s="92" t="str">
        <x:f>IF('R05 Data'!B28="","",'R05 Data'!B28)</x:f>
      </x:c>
      <x:c r="C28" s="92" t="str">
        <x:f>IF('R05 Data'!C28="","",'R05 Data'!C28)</x:f>
      </x:c>
      <x:c r="D28" s="92" t="str">
        <x:f>IF('R05 Data'!D28="","",'R05 Data'!D28)</x:f>
      </x:c>
      <x:c r="E28" s="92" t="str">
        <x:f>IF('R05 Data'!$A28="","",IF(ISNUMBER('R05 Data'!E28),IF(AND('R05 Data'!E28&gt;=1,'R05 Data'!E28&lt;=5,MOD('R05 Data'!E28,1)=0),'R05 Data'!E28,""),""))</x:f>
      </x:c>
      <x:c r="F28" s="92" t="str">
        <x:f>IF('R05 Data'!$A28="","",IF(ISNUMBER('R05 Data'!F28),IF(AND('R05 Data'!F28&gt;=1,'R05 Data'!F28&lt;=5,MOD('R05 Data'!F28,1)=0),'R05 Data'!F28,""),""))</x:f>
      </x:c>
      <x:c r="G28" s="92" t="str">
        <x:f>IF('R05 Data'!$A28="","",IF(ISNUMBER('R05 Data'!G28),IF(AND('R05 Data'!G28&gt;=1,'R05 Data'!G28&lt;=5,MOD('R05 Data'!G28,1)=0),'R05 Data'!G28,""),""))</x:f>
      </x:c>
      <x:c r="H28" s="92" t="str">
        <x:f>IF('R05 Data'!$A28="","",IF(ISNUMBER('R05 Data'!H28),IF(AND('R05 Data'!H28&gt;=1,'R05 Data'!H28&lt;=5,MOD('R05 Data'!H28,1)=0),'R05 Data'!H28,""),""))</x:f>
      </x:c>
      <x:c r="I28" s="92" t="str">
        <x:f>IF('R05 Data'!$A28="","",IF(ISNUMBER('R05 Data'!I28),IF(AND('R05 Data'!I28&gt;=1,'R05 Data'!I28&lt;=5,MOD('R05 Data'!I28,1)=0),'R05 Data'!I28,""),""))</x:f>
      </x:c>
      <x:c r="J28" s="92" t="str">
        <x:f>IF('R05 Data'!$A28="","",IF(ISNUMBER('R05 Data'!J28),IF(AND('R05 Data'!J28&gt;=1,'R05 Data'!J28&lt;=5,MOD('R05 Data'!J28,1)=0),'R05 Data'!J28,""),""))</x:f>
      </x:c>
      <x:c r="K28" s="92" t="str">
        <x:f>IF('R05 Data'!$A28="","",IF(ISNUMBER('R05 Data'!K28),IF(AND('R05 Data'!K28&gt;=1,'R05 Data'!K28&lt;=5,MOD('R05 Data'!K28,1)=0),'R05 Data'!K28,""),""))</x:f>
      </x:c>
      <x:c r="L28" s="92" t="str">
        <x:f>IF('R05 Data'!$A28="","",IF(ISNUMBER('R05 Data'!L28),IF(AND('R05 Data'!L28&gt;=1,'R05 Data'!L28&lt;=5,MOD('R05 Data'!L28,1)=0),'R05 Data'!L28,""),""))</x:f>
      </x:c>
      <x:c r="M28" s="142" t="str">
        <x:f>IF('R05 Data'!$A28="","",IF(ISNUMBER('R05 Data'!M28),IF(AND('R05 Data'!M28&gt;=1,'R05 Data'!M28&lt;=5,MOD('R05 Data'!M28,1)=0),'R05 Data'!M28,""),""))</x:f>
      </x:c>
      <x:c r="N28" s="142" t="str">
        <x:f>IF('R05 Data'!$A28="","",IF(ISNUMBER('R05 Data'!N28),IF(AND('R05 Data'!N28&gt;=1,'R05 Data'!N28&lt;=5,MOD('R05 Data'!N28,1)=0),'R05 Data'!N28,""),""))</x:f>
      </x:c>
      <x:c r="O28" s="142" t="str">
        <x:f>IF('R05 Data'!$A28="","",IF(ISNUMBER('R05 Data'!O28),IF(AND('R05 Data'!O28&gt;=1,'R05 Data'!O28&lt;=5,MOD('R05 Data'!O28,1)=0),'R05 Data'!O28,""),""))</x:f>
      </x:c>
      <x:c r="P28" s="142" t="str">
        <x:f>IF('R05 Data'!$A28="","",IF(ISNUMBER('R05 Data'!P28),IF(AND('R05 Data'!P28&gt;=1,'R05 Data'!P28&lt;=5,MOD('R05 Data'!P28,1)=0),'R05 Data'!P28,""),""))</x:f>
      </x:c>
      <x:c r="Q28" s="142" t="str">
        <x:f>IF('R05 Data'!$A28="","",IF(ISNUMBER('R05 Data'!Q28),IF(AND('R05 Data'!Q28&gt;=1,'R05 Data'!Q28&lt;=5,MOD('R05 Data'!Q28,1)=0),'R05 Data'!Q28,""),""))</x:f>
      </x:c>
      <x:c r="R28" s="142" t="str">
        <x:f>IF('R05 Data'!$A28="","",IF(ISNUMBER('R05 Data'!R28),IF(AND('R05 Data'!R28&gt;=1,'R05 Data'!R28&lt;=5,MOD('R05 Data'!R28,1)=0),'R05 Data'!R28,""),""))</x:f>
      </x:c>
      <x:c r="S28" s="142" t="str">
        <x:f>IF('R05 Data'!$A28="","",IF(ISNUMBER('R05 Data'!S28),IF(AND('R05 Data'!S28&gt;=1,'R05 Data'!S28&lt;=5,MOD('R05 Data'!S28,1)=0),'R05 Data'!S28,""),""))</x:f>
      </x:c>
      <x:c r="T28" s="142" t="str">
        <x:f>IF('R05 Data'!$A28="","",IF(ISNUMBER('R05 Data'!T28),IF(AND('R05 Data'!T28&gt;=1,'R05 Data'!T28&lt;=5,MOD('R05 Data'!T28,1)=0),'R05 Data'!T28,""),""))</x:f>
      </x:c>
      <x:c r="U28" s="142" t="str">
        <x:f>IF('R05 Data'!$A28="","",IF(ISNUMBER('R05 Data'!U28),IF(AND('R05 Data'!U28&gt;=1,'R05 Data'!U28&lt;=5,MOD('R05 Data'!U28,1)=0),'R05 Data'!U28,""),""))</x:f>
      </x:c>
      <x:c r="V28" s="142" t="str">
        <x:f>IF('R05 Data'!$A28="","",IF(ISNUMBER('R05 Data'!V28),IF(AND('R05 Data'!V28&gt;=1,'R05 Data'!V28&lt;=5,MOD('R05 Data'!V28,1)=0),'R05 Data'!V28,""),""))</x:f>
      </x:c>
      <x:c r="W28" s="142" t="str">
        <x:f>IF('R05 Data'!$A28="","",IF(ISNUMBER('R05 Data'!W28),IF(AND('R05 Data'!W28&gt;=1,'R05 Data'!W28&lt;=5,MOD('R05 Data'!W28,1)=0),'R05 Data'!W28,""),""))</x:f>
      </x:c>
      <x:c r="X28" s="142" t="str">
        <x:f>IF('R05 Data'!$A28="","",IF(ISNUMBER('R05 Data'!X28),IF(AND('R05 Data'!X28&gt;=1,'R05 Data'!X28&lt;=5,MOD('R05 Data'!X28,1)=0),'R05 Data'!X28,""),""))</x:f>
      </x:c>
      <x:c r="Y28" s="142" t="str">
        <x:f>IF('R05 Data'!$A28="","",IF(ISNUMBER('R05 Data'!Y28),IF(AND('R05 Data'!Y28&gt;=1,'R05 Data'!Y28&lt;=5,MOD('R05 Data'!Y28,1)=0),'R05 Data'!Y28,""),""))</x:f>
      </x:c>
      <x:c r="Z28" s="142" t="str">
        <x:f>IF('R05 Data'!$A28="","",IF(ISNUMBER('R05 Data'!Z28),IF(AND('R05 Data'!Z28&gt;=1,'R05 Data'!Z28&lt;=5,MOD('R05 Data'!Z28,1)=0),'R05 Data'!Z28,""),""))</x:f>
      </x:c>
      <x:c r="AA28" s="142" t="str">
        <x:f>IF('R05 Data'!$A28="","",IF(ISNUMBER('R05 Data'!AA28),IF(AND('R05 Data'!AA28&gt;=1,'R05 Data'!AA28&lt;=5,MOD('R05 Data'!AA28,1)=0),'R05 Data'!AA28,""),""))</x:f>
      </x:c>
      <x:c r="AB28" s="142" t="str">
        <x:f>IF('R05 Data'!$A28="","",IF(ISNUMBER('R05 Data'!AB28),IF(AND('R05 Data'!AB28&gt;=1,'R05 Data'!AB28&lt;=5,MOD('R05 Data'!AB28,1)=0),'R05 Data'!AB28,""),""))</x:f>
      </x:c>
    </x:row>
    <x:row r="29" ht="22" customHeight="1">
      <x:c r="A29" s="92" t="str">
        <x:f>IF('R05 Data'!A29="","",'R05 Data'!A29)</x:f>
      </x:c>
      <x:c r="B29" s="92" t="str">
        <x:f>IF('R05 Data'!B29="","",'R05 Data'!B29)</x:f>
      </x:c>
      <x:c r="C29" s="92" t="str">
        <x:f>IF('R05 Data'!C29="","",'R05 Data'!C29)</x:f>
      </x:c>
      <x:c r="D29" s="92" t="str">
        <x:f>IF('R05 Data'!D29="","",'R05 Data'!D29)</x:f>
      </x:c>
      <x:c r="E29" s="92" t="str">
        <x:f>IF('R05 Data'!$A29="","",IF(ISNUMBER('R05 Data'!E29),IF(AND('R05 Data'!E29&gt;=1,'R05 Data'!E29&lt;=5,MOD('R05 Data'!E29,1)=0),'R05 Data'!E29,""),""))</x:f>
      </x:c>
      <x:c r="F29" s="92" t="str">
        <x:f>IF('R05 Data'!$A29="","",IF(ISNUMBER('R05 Data'!F29),IF(AND('R05 Data'!F29&gt;=1,'R05 Data'!F29&lt;=5,MOD('R05 Data'!F29,1)=0),'R05 Data'!F29,""),""))</x:f>
      </x:c>
      <x:c r="G29" s="92" t="str">
        <x:f>IF('R05 Data'!$A29="","",IF(ISNUMBER('R05 Data'!G29),IF(AND('R05 Data'!G29&gt;=1,'R05 Data'!G29&lt;=5,MOD('R05 Data'!G29,1)=0),'R05 Data'!G29,""),""))</x:f>
      </x:c>
      <x:c r="H29" s="92" t="str">
        <x:f>IF('R05 Data'!$A29="","",IF(ISNUMBER('R05 Data'!H29),IF(AND('R05 Data'!H29&gt;=1,'R05 Data'!H29&lt;=5,MOD('R05 Data'!H29,1)=0),'R05 Data'!H29,""),""))</x:f>
      </x:c>
      <x:c r="I29" s="92" t="str">
        <x:f>IF('R05 Data'!$A29="","",IF(ISNUMBER('R05 Data'!I29),IF(AND('R05 Data'!I29&gt;=1,'R05 Data'!I29&lt;=5,MOD('R05 Data'!I29,1)=0),'R05 Data'!I29,""),""))</x:f>
      </x:c>
      <x:c r="J29" s="92" t="str">
        <x:f>IF('R05 Data'!$A29="","",IF(ISNUMBER('R05 Data'!J29),IF(AND('R05 Data'!J29&gt;=1,'R05 Data'!J29&lt;=5,MOD('R05 Data'!J29,1)=0),'R05 Data'!J29,""),""))</x:f>
      </x:c>
      <x:c r="K29" s="92" t="str">
        <x:f>IF('R05 Data'!$A29="","",IF(ISNUMBER('R05 Data'!K29),IF(AND('R05 Data'!K29&gt;=1,'R05 Data'!K29&lt;=5,MOD('R05 Data'!K29,1)=0),'R05 Data'!K29,""),""))</x:f>
      </x:c>
      <x:c r="L29" s="92" t="str">
        <x:f>IF('R05 Data'!$A29="","",IF(ISNUMBER('R05 Data'!L29),IF(AND('R05 Data'!L29&gt;=1,'R05 Data'!L29&lt;=5,MOD('R05 Data'!L29,1)=0),'R05 Data'!L29,""),""))</x:f>
      </x:c>
      <x:c r="M29" s="142" t="str">
        <x:f>IF('R05 Data'!$A29="","",IF(ISNUMBER('R05 Data'!M29),IF(AND('R05 Data'!M29&gt;=1,'R05 Data'!M29&lt;=5,MOD('R05 Data'!M29,1)=0),'R05 Data'!M29,""),""))</x:f>
      </x:c>
      <x:c r="N29" s="142" t="str">
        <x:f>IF('R05 Data'!$A29="","",IF(ISNUMBER('R05 Data'!N29),IF(AND('R05 Data'!N29&gt;=1,'R05 Data'!N29&lt;=5,MOD('R05 Data'!N29,1)=0),'R05 Data'!N29,""),""))</x:f>
      </x:c>
      <x:c r="O29" s="142" t="str">
        <x:f>IF('R05 Data'!$A29="","",IF(ISNUMBER('R05 Data'!O29),IF(AND('R05 Data'!O29&gt;=1,'R05 Data'!O29&lt;=5,MOD('R05 Data'!O29,1)=0),'R05 Data'!O29,""),""))</x:f>
      </x:c>
      <x:c r="P29" s="142" t="str">
        <x:f>IF('R05 Data'!$A29="","",IF(ISNUMBER('R05 Data'!P29),IF(AND('R05 Data'!P29&gt;=1,'R05 Data'!P29&lt;=5,MOD('R05 Data'!P29,1)=0),'R05 Data'!P29,""),""))</x:f>
      </x:c>
      <x:c r="Q29" s="142" t="str">
        <x:f>IF('R05 Data'!$A29="","",IF(ISNUMBER('R05 Data'!Q29),IF(AND('R05 Data'!Q29&gt;=1,'R05 Data'!Q29&lt;=5,MOD('R05 Data'!Q29,1)=0),'R05 Data'!Q29,""),""))</x:f>
      </x:c>
      <x:c r="R29" s="142" t="str">
        <x:f>IF('R05 Data'!$A29="","",IF(ISNUMBER('R05 Data'!R29),IF(AND('R05 Data'!R29&gt;=1,'R05 Data'!R29&lt;=5,MOD('R05 Data'!R29,1)=0),'R05 Data'!R29,""),""))</x:f>
      </x:c>
      <x:c r="S29" s="142" t="str">
        <x:f>IF('R05 Data'!$A29="","",IF(ISNUMBER('R05 Data'!S29),IF(AND('R05 Data'!S29&gt;=1,'R05 Data'!S29&lt;=5,MOD('R05 Data'!S29,1)=0),'R05 Data'!S29,""),""))</x:f>
      </x:c>
      <x:c r="T29" s="142" t="str">
        <x:f>IF('R05 Data'!$A29="","",IF(ISNUMBER('R05 Data'!T29),IF(AND('R05 Data'!T29&gt;=1,'R05 Data'!T29&lt;=5,MOD('R05 Data'!T29,1)=0),'R05 Data'!T29,""),""))</x:f>
      </x:c>
      <x:c r="U29" s="142" t="str">
        <x:f>IF('R05 Data'!$A29="","",IF(ISNUMBER('R05 Data'!U29),IF(AND('R05 Data'!U29&gt;=1,'R05 Data'!U29&lt;=5,MOD('R05 Data'!U29,1)=0),'R05 Data'!U29,""),""))</x:f>
      </x:c>
      <x:c r="V29" s="142" t="str">
        <x:f>IF('R05 Data'!$A29="","",IF(ISNUMBER('R05 Data'!V29),IF(AND('R05 Data'!V29&gt;=1,'R05 Data'!V29&lt;=5,MOD('R05 Data'!V29,1)=0),'R05 Data'!V29,""),""))</x:f>
      </x:c>
      <x:c r="W29" s="142" t="str">
        <x:f>IF('R05 Data'!$A29="","",IF(ISNUMBER('R05 Data'!W29),IF(AND('R05 Data'!W29&gt;=1,'R05 Data'!W29&lt;=5,MOD('R05 Data'!W29,1)=0),'R05 Data'!W29,""),""))</x:f>
      </x:c>
      <x:c r="X29" s="142" t="str">
        <x:f>IF('R05 Data'!$A29="","",IF(ISNUMBER('R05 Data'!X29),IF(AND('R05 Data'!X29&gt;=1,'R05 Data'!X29&lt;=5,MOD('R05 Data'!X29,1)=0),'R05 Data'!X29,""),""))</x:f>
      </x:c>
      <x:c r="Y29" s="142" t="str">
        <x:f>IF('R05 Data'!$A29="","",IF(ISNUMBER('R05 Data'!Y29),IF(AND('R05 Data'!Y29&gt;=1,'R05 Data'!Y29&lt;=5,MOD('R05 Data'!Y29,1)=0),'R05 Data'!Y29,""),""))</x:f>
      </x:c>
      <x:c r="Z29" s="142" t="str">
        <x:f>IF('R05 Data'!$A29="","",IF(ISNUMBER('R05 Data'!Z29),IF(AND('R05 Data'!Z29&gt;=1,'R05 Data'!Z29&lt;=5,MOD('R05 Data'!Z29,1)=0),'R05 Data'!Z29,""),""))</x:f>
      </x:c>
      <x:c r="AA29" s="142" t="str">
        <x:f>IF('R05 Data'!$A29="","",IF(ISNUMBER('R05 Data'!AA29),IF(AND('R05 Data'!AA29&gt;=1,'R05 Data'!AA29&lt;=5,MOD('R05 Data'!AA29,1)=0),'R05 Data'!AA29,""),""))</x:f>
      </x:c>
      <x:c r="AB29" s="142" t="str">
        <x:f>IF('R05 Data'!$A29="","",IF(ISNUMBER('R05 Data'!AB29),IF(AND('R05 Data'!AB29&gt;=1,'R05 Data'!AB29&lt;=5,MOD('R05 Data'!AB29,1)=0),'R05 Data'!AB29,""),""))</x:f>
      </x:c>
    </x:row>
    <x:row r="30" ht="22" customHeight="1">
      <x:c r="A30" s="92" t="str">
        <x:f>IF('R05 Data'!A30="","",'R05 Data'!A30)</x:f>
      </x:c>
      <x:c r="B30" s="92" t="str">
        <x:f>IF('R05 Data'!B30="","",'R05 Data'!B30)</x:f>
      </x:c>
      <x:c r="C30" s="92" t="str">
        <x:f>IF('R05 Data'!C30="","",'R05 Data'!C30)</x:f>
      </x:c>
      <x:c r="D30" s="92" t="str">
        <x:f>IF('R05 Data'!D30="","",'R05 Data'!D30)</x:f>
      </x:c>
      <x:c r="E30" s="92" t="str">
        <x:f>IF('R05 Data'!$A30="","",IF(ISNUMBER('R05 Data'!E30),IF(AND('R05 Data'!E30&gt;=1,'R05 Data'!E30&lt;=5,MOD('R05 Data'!E30,1)=0),'R05 Data'!E30,""),""))</x:f>
      </x:c>
      <x:c r="F30" s="92" t="str">
        <x:f>IF('R05 Data'!$A30="","",IF(ISNUMBER('R05 Data'!F30),IF(AND('R05 Data'!F30&gt;=1,'R05 Data'!F30&lt;=5,MOD('R05 Data'!F30,1)=0),'R05 Data'!F30,""),""))</x:f>
      </x:c>
      <x:c r="G30" s="92" t="str">
        <x:f>IF('R05 Data'!$A30="","",IF(ISNUMBER('R05 Data'!G30),IF(AND('R05 Data'!G30&gt;=1,'R05 Data'!G30&lt;=5,MOD('R05 Data'!G30,1)=0),'R05 Data'!G30,""),""))</x:f>
      </x:c>
      <x:c r="H30" s="92" t="str">
        <x:f>IF('R05 Data'!$A30="","",IF(ISNUMBER('R05 Data'!H30),IF(AND('R05 Data'!H30&gt;=1,'R05 Data'!H30&lt;=5,MOD('R05 Data'!H30,1)=0),'R05 Data'!H30,""),""))</x:f>
      </x:c>
      <x:c r="I30" s="92" t="str">
        <x:f>IF('R05 Data'!$A30="","",IF(ISNUMBER('R05 Data'!I30),IF(AND('R05 Data'!I30&gt;=1,'R05 Data'!I30&lt;=5,MOD('R05 Data'!I30,1)=0),'R05 Data'!I30,""),""))</x:f>
      </x:c>
      <x:c r="J30" s="92" t="str">
        <x:f>IF('R05 Data'!$A30="","",IF(ISNUMBER('R05 Data'!J30),IF(AND('R05 Data'!J30&gt;=1,'R05 Data'!J30&lt;=5,MOD('R05 Data'!J30,1)=0),'R05 Data'!J30,""),""))</x:f>
      </x:c>
      <x:c r="K30" s="92" t="str">
        <x:f>IF('R05 Data'!$A30="","",IF(ISNUMBER('R05 Data'!K30),IF(AND('R05 Data'!K30&gt;=1,'R05 Data'!K30&lt;=5,MOD('R05 Data'!K30,1)=0),'R05 Data'!K30,""),""))</x:f>
      </x:c>
      <x:c r="L30" s="92" t="str">
        <x:f>IF('R05 Data'!$A30="","",IF(ISNUMBER('R05 Data'!L30),IF(AND('R05 Data'!L30&gt;=1,'R05 Data'!L30&lt;=5,MOD('R05 Data'!L30,1)=0),'R05 Data'!L30,""),""))</x:f>
      </x:c>
      <x:c r="M30" s="142" t="str">
        <x:f>IF('R05 Data'!$A30="","",IF(ISNUMBER('R05 Data'!M30),IF(AND('R05 Data'!M30&gt;=1,'R05 Data'!M30&lt;=5,MOD('R05 Data'!M30,1)=0),'R05 Data'!M30,""),""))</x:f>
      </x:c>
      <x:c r="N30" s="142" t="str">
        <x:f>IF('R05 Data'!$A30="","",IF(ISNUMBER('R05 Data'!N30),IF(AND('R05 Data'!N30&gt;=1,'R05 Data'!N30&lt;=5,MOD('R05 Data'!N30,1)=0),'R05 Data'!N30,""),""))</x:f>
      </x:c>
      <x:c r="O30" s="142" t="str">
        <x:f>IF('R05 Data'!$A30="","",IF(ISNUMBER('R05 Data'!O30),IF(AND('R05 Data'!O30&gt;=1,'R05 Data'!O30&lt;=5,MOD('R05 Data'!O30,1)=0),'R05 Data'!O30,""),""))</x:f>
      </x:c>
      <x:c r="P30" s="142" t="str">
        <x:f>IF('R05 Data'!$A30="","",IF(ISNUMBER('R05 Data'!P30),IF(AND('R05 Data'!P30&gt;=1,'R05 Data'!P30&lt;=5,MOD('R05 Data'!P30,1)=0),'R05 Data'!P30,""),""))</x:f>
      </x:c>
      <x:c r="Q30" s="142" t="str">
        <x:f>IF('R05 Data'!$A30="","",IF(ISNUMBER('R05 Data'!Q30),IF(AND('R05 Data'!Q30&gt;=1,'R05 Data'!Q30&lt;=5,MOD('R05 Data'!Q30,1)=0),'R05 Data'!Q30,""),""))</x:f>
      </x:c>
      <x:c r="R30" s="142" t="str">
        <x:f>IF('R05 Data'!$A30="","",IF(ISNUMBER('R05 Data'!R30),IF(AND('R05 Data'!R30&gt;=1,'R05 Data'!R30&lt;=5,MOD('R05 Data'!R30,1)=0),'R05 Data'!R30,""),""))</x:f>
      </x:c>
      <x:c r="S30" s="142" t="str">
        <x:f>IF('R05 Data'!$A30="","",IF(ISNUMBER('R05 Data'!S30),IF(AND('R05 Data'!S30&gt;=1,'R05 Data'!S30&lt;=5,MOD('R05 Data'!S30,1)=0),'R05 Data'!S30,""),""))</x:f>
      </x:c>
      <x:c r="T30" s="142" t="str">
        <x:f>IF('R05 Data'!$A30="","",IF(ISNUMBER('R05 Data'!T30),IF(AND('R05 Data'!T30&gt;=1,'R05 Data'!T30&lt;=5,MOD('R05 Data'!T30,1)=0),'R05 Data'!T30,""),""))</x:f>
      </x:c>
      <x:c r="U30" s="142" t="str">
        <x:f>IF('R05 Data'!$A30="","",IF(ISNUMBER('R05 Data'!U30),IF(AND('R05 Data'!U30&gt;=1,'R05 Data'!U30&lt;=5,MOD('R05 Data'!U30,1)=0),'R05 Data'!U30,""),""))</x:f>
      </x:c>
      <x:c r="V30" s="142" t="str">
        <x:f>IF('R05 Data'!$A30="","",IF(ISNUMBER('R05 Data'!V30),IF(AND('R05 Data'!V30&gt;=1,'R05 Data'!V30&lt;=5,MOD('R05 Data'!V30,1)=0),'R05 Data'!V30,""),""))</x:f>
      </x:c>
      <x:c r="W30" s="142" t="str">
        <x:f>IF('R05 Data'!$A30="","",IF(ISNUMBER('R05 Data'!W30),IF(AND('R05 Data'!W30&gt;=1,'R05 Data'!W30&lt;=5,MOD('R05 Data'!W30,1)=0),'R05 Data'!W30,""),""))</x:f>
      </x:c>
      <x:c r="X30" s="142" t="str">
        <x:f>IF('R05 Data'!$A30="","",IF(ISNUMBER('R05 Data'!X30),IF(AND('R05 Data'!X30&gt;=1,'R05 Data'!X30&lt;=5,MOD('R05 Data'!X30,1)=0),'R05 Data'!X30,""),""))</x:f>
      </x:c>
      <x:c r="Y30" s="142" t="str">
        <x:f>IF('R05 Data'!$A30="","",IF(ISNUMBER('R05 Data'!Y30),IF(AND('R05 Data'!Y30&gt;=1,'R05 Data'!Y30&lt;=5,MOD('R05 Data'!Y30,1)=0),'R05 Data'!Y30,""),""))</x:f>
      </x:c>
      <x:c r="Z30" s="142" t="str">
        <x:f>IF('R05 Data'!$A30="","",IF(ISNUMBER('R05 Data'!Z30),IF(AND('R05 Data'!Z30&gt;=1,'R05 Data'!Z30&lt;=5,MOD('R05 Data'!Z30,1)=0),'R05 Data'!Z30,""),""))</x:f>
      </x:c>
      <x:c r="AA30" s="142" t="str">
        <x:f>IF('R05 Data'!$A30="","",IF(ISNUMBER('R05 Data'!AA30),IF(AND('R05 Data'!AA30&gt;=1,'R05 Data'!AA30&lt;=5,MOD('R05 Data'!AA30,1)=0),'R05 Data'!AA30,""),""))</x:f>
      </x:c>
      <x:c r="AB30" s="142" t="str">
        <x:f>IF('R05 Data'!$A30="","",IF(ISNUMBER('R05 Data'!AB30),IF(AND('R05 Data'!AB30&gt;=1,'R05 Data'!AB30&lt;=5,MOD('R05 Data'!AB30,1)=0),'R05 Data'!AB30,""),""))</x:f>
      </x:c>
    </x:row>
    <x:row r="31" ht="22" customHeight="1">
      <x:c r="A31" s="92" t="str">
        <x:f>IF('R05 Data'!A31="","",'R05 Data'!A31)</x:f>
      </x:c>
      <x:c r="B31" s="92" t="str">
        <x:f>IF('R05 Data'!B31="","",'R05 Data'!B31)</x:f>
      </x:c>
      <x:c r="C31" s="92" t="str">
        <x:f>IF('R05 Data'!C31="","",'R05 Data'!C31)</x:f>
      </x:c>
      <x:c r="D31" s="92" t="str">
        <x:f>IF('R05 Data'!D31="","",'R05 Data'!D31)</x:f>
      </x:c>
      <x:c r="E31" s="92" t="str">
        <x:f>IF('R05 Data'!$A31="","",IF(ISNUMBER('R05 Data'!E31),IF(AND('R05 Data'!E31&gt;=1,'R05 Data'!E31&lt;=5,MOD('R05 Data'!E31,1)=0),'R05 Data'!E31,""),""))</x:f>
      </x:c>
      <x:c r="F31" s="92" t="str">
        <x:f>IF('R05 Data'!$A31="","",IF(ISNUMBER('R05 Data'!F31),IF(AND('R05 Data'!F31&gt;=1,'R05 Data'!F31&lt;=5,MOD('R05 Data'!F31,1)=0),'R05 Data'!F31,""),""))</x:f>
      </x:c>
      <x:c r="G31" s="92" t="str">
        <x:f>IF('R05 Data'!$A31="","",IF(ISNUMBER('R05 Data'!G31),IF(AND('R05 Data'!G31&gt;=1,'R05 Data'!G31&lt;=5,MOD('R05 Data'!G31,1)=0),'R05 Data'!G31,""),""))</x:f>
      </x:c>
      <x:c r="H31" s="92" t="str">
        <x:f>IF('R05 Data'!$A31="","",IF(ISNUMBER('R05 Data'!H31),IF(AND('R05 Data'!H31&gt;=1,'R05 Data'!H31&lt;=5,MOD('R05 Data'!H31,1)=0),'R05 Data'!H31,""),""))</x:f>
      </x:c>
      <x:c r="I31" s="92" t="str">
        <x:f>IF('R05 Data'!$A31="","",IF(ISNUMBER('R05 Data'!I31),IF(AND('R05 Data'!I31&gt;=1,'R05 Data'!I31&lt;=5,MOD('R05 Data'!I31,1)=0),'R05 Data'!I31,""),""))</x:f>
      </x:c>
      <x:c r="J31" s="92" t="str">
        <x:f>IF('R05 Data'!$A31="","",IF(ISNUMBER('R05 Data'!J31),IF(AND('R05 Data'!J31&gt;=1,'R05 Data'!J31&lt;=5,MOD('R05 Data'!J31,1)=0),'R05 Data'!J31,""),""))</x:f>
      </x:c>
      <x:c r="K31" s="92" t="str">
        <x:f>IF('R05 Data'!$A31="","",IF(ISNUMBER('R05 Data'!K31),IF(AND('R05 Data'!K31&gt;=1,'R05 Data'!K31&lt;=5,MOD('R05 Data'!K31,1)=0),'R05 Data'!K31,""),""))</x:f>
      </x:c>
      <x:c r="L31" s="92" t="str">
        <x:f>IF('R05 Data'!$A31="","",IF(ISNUMBER('R05 Data'!L31),IF(AND('R05 Data'!L31&gt;=1,'R05 Data'!L31&lt;=5,MOD('R05 Data'!L31,1)=0),'R05 Data'!L31,""),""))</x:f>
      </x:c>
      <x:c r="M31" s="142" t="str">
        <x:f>IF('R05 Data'!$A31="","",IF(ISNUMBER('R05 Data'!M31),IF(AND('R05 Data'!M31&gt;=1,'R05 Data'!M31&lt;=5,MOD('R05 Data'!M31,1)=0),'R05 Data'!M31,""),""))</x:f>
      </x:c>
      <x:c r="N31" s="142" t="str">
        <x:f>IF('R05 Data'!$A31="","",IF(ISNUMBER('R05 Data'!N31),IF(AND('R05 Data'!N31&gt;=1,'R05 Data'!N31&lt;=5,MOD('R05 Data'!N31,1)=0),'R05 Data'!N31,""),""))</x:f>
      </x:c>
      <x:c r="O31" s="142" t="str">
        <x:f>IF('R05 Data'!$A31="","",IF(ISNUMBER('R05 Data'!O31),IF(AND('R05 Data'!O31&gt;=1,'R05 Data'!O31&lt;=5,MOD('R05 Data'!O31,1)=0),'R05 Data'!O31,""),""))</x:f>
      </x:c>
      <x:c r="P31" s="142" t="str">
        <x:f>IF('R05 Data'!$A31="","",IF(ISNUMBER('R05 Data'!P31),IF(AND('R05 Data'!P31&gt;=1,'R05 Data'!P31&lt;=5,MOD('R05 Data'!P31,1)=0),'R05 Data'!P31,""),""))</x:f>
      </x:c>
      <x:c r="Q31" s="142" t="str">
        <x:f>IF('R05 Data'!$A31="","",IF(ISNUMBER('R05 Data'!Q31),IF(AND('R05 Data'!Q31&gt;=1,'R05 Data'!Q31&lt;=5,MOD('R05 Data'!Q31,1)=0),'R05 Data'!Q31,""),""))</x:f>
      </x:c>
      <x:c r="R31" s="142" t="str">
        <x:f>IF('R05 Data'!$A31="","",IF(ISNUMBER('R05 Data'!R31),IF(AND('R05 Data'!R31&gt;=1,'R05 Data'!R31&lt;=5,MOD('R05 Data'!R31,1)=0),'R05 Data'!R31,""),""))</x:f>
      </x:c>
      <x:c r="S31" s="142" t="str">
        <x:f>IF('R05 Data'!$A31="","",IF(ISNUMBER('R05 Data'!S31),IF(AND('R05 Data'!S31&gt;=1,'R05 Data'!S31&lt;=5,MOD('R05 Data'!S31,1)=0),'R05 Data'!S31,""),""))</x:f>
      </x:c>
      <x:c r="T31" s="142" t="str">
        <x:f>IF('R05 Data'!$A31="","",IF(ISNUMBER('R05 Data'!T31),IF(AND('R05 Data'!T31&gt;=1,'R05 Data'!T31&lt;=5,MOD('R05 Data'!T31,1)=0),'R05 Data'!T31,""),""))</x:f>
      </x:c>
      <x:c r="U31" s="142" t="str">
        <x:f>IF('R05 Data'!$A31="","",IF(ISNUMBER('R05 Data'!U31),IF(AND('R05 Data'!U31&gt;=1,'R05 Data'!U31&lt;=5,MOD('R05 Data'!U31,1)=0),'R05 Data'!U31,""),""))</x:f>
      </x:c>
      <x:c r="V31" s="142" t="str">
        <x:f>IF('R05 Data'!$A31="","",IF(ISNUMBER('R05 Data'!V31),IF(AND('R05 Data'!V31&gt;=1,'R05 Data'!V31&lt;=5,MOD('R05 Data'!V31,1)=0),'R05 Data'!V31,""),""))</x:f>
      </x:c>
      <x:c r="W31" s="142" t="str">
        <x:f>IF('R05 Data'!$A31="","",IF(ISNUMBER('R05 Data'!W31),IF(AND('R05 Data'!W31&gt;=1,'R05 Data'!W31&lt;=5,MOD('R05 Data'!W31,1)=0),'R05 Data'!W31,""),""))</x:f>
      </x:c>
      <x:c r="X31" s="142" t="str">
        <x:f>IF('R05 Data'!$A31="","",IF(ISNUMBER('R05 Data'!X31),IF(AND('R05 Data'!X31&gt;=1,'R05 Data'!X31&lt;=5,MOD('R05 Data'!X31,1)=0),'R05 Data'!X31,""),""))</x:f>
      </x:c>
      <x:c r="Y31" s="142" t="str">
        <x:f>IF('R05 Data'!$A31="","",IF(ISNUMBER('R05 Data'!Y31),IF(AND('R05 Data'!Y31&gt;=1,'R05 Data'!Y31&lt;=5,MOD('R05 Data'!Y31,1)=0),'R05 Data'!Y31,""),""))</x:f>
      </x:c>
      <x:c r="Z31" s="142" t="str">
        <x:f>IF('R05 Data'!$A31="","",IF(ISNUMBER('R05 Data'!Z31),IF(AND('R05 Data'!Z31&gt;=1,'R05 Data'!Z31&lt;=5,MOD('R05 Data'!Z31,1)=0),'R05 Data'!Z31,""),""))</x:f>
      </x:c>
      <x:c r="AA31" s="142" t="str">
        <x:f>IF('R05 Data'!$A31="","",IF(ISNUMBER('R05 Data'!AA31),IF(AND('R05 Data'!AA31&gt;=1,'R05 Data'!AA31&lt;=5,MOD('R05 Data'!AA31,1)=0),'R05 Data'!AA31,""),""))</x:f>
      </x:c>
      <x:c r="AB31" s="142" t="str">
        <x:f>IF('R05 Data'!$A31="","",IF(ISNUMBER('R05 Data'!AB31),IF(AND('R05 Data'!AB31&gt;=1,'R05 Data'!AB31&lt;=5,MOD('R05 Data'!AB31,1)=0),'R05 Data'!AB31,""),""))</x:f>
      </x:c>
    </x:row>
    <x:row r="32" ht="22" customHeight="1">
      <x:c r="A32" s="92" t="str">
        <x:f>IF('R05 Data'!A32="","",'R05 Data'!A32)</x:f>
      </x:c>
      <x:c r="B32" s="92" t="str">
        <x:f>IF('R05 Data'!B32="","",'R05 Data'!B32)</x:f>
      </x:c>
      <x:c r="C32" s="92" t="str">
        <x:f>IF('R05 Data'!C32="","",'R05 Data'!C32)</x:f>
      </x:c>
      <x:c r="D32" s="92" t="str">
        <x:f>IF('R05 Data'!D32="","",'R05 Data'!D32)</x:f>
      </x:c>
      <x:c r="E32" s="92" t="str">
        <x:f>IF('R05 Data'!$A32="","",IF(ISNUMBER('R05 Data'!E32),IF(AND('R05 Data'!E32&gt;=1,'R05 Data'!E32&lt;=5,MOD('R05 Data'!E32,1)=0),'R05 Data'!E32,""),""))</x:f>
      </x:c>
      <x:c r="F32" s="92" t="str">
        <x:f>IF('R05 Data'!$A32="","",IF(ISNUMBER('R05 Data'!F32),IF(AND('R05 Data'!F32&gt;=1,'R05 Data'!F32&lt;=5,MOD('R05 Data'!F32,1)=0),'R05 Data'!F32,""),""))</x:f>
      </x:c>
      <x:c r="G32" s="92" t="str">
        <x:f>IF('R05 Data'!$A32="","",IF(ISNUMBER('R05 Data'!G32),IF(AND('R05 Data'!G32&gt;=1,'R05 Data'!G32&lt;=5,MOD('R05 Data'!G32,1)=0),'R05 Data'!G32,""),""))</x:f>
      </x:c>
      <x:c r="H32" s="92" t="str">
        <x:f>IF('R05 Data'!$A32="","",IF(ISNUMBER('R05 Data'!H32),IF(AND('R05 Data'!H32&gt;=1,'R05 Data'!H32&lt;=5,MOD('R05 Data'!H32,1)=0),'R05 Data'!H32,""),""))</x:f>
      </x:c>
      <x:c r="I32" s="92" t="str">
        <x:f>IF('R05 Data'!$A32="","",IF(ISNUMBER('R05 Data'!I32),IF(AND('R05 Data'!I32&gt;=1,'R05 Data'!I32&lt;=5,MOD('R05 Data'!I32,1)=0),'R05 Data'!I32,""),""))</x:f>
      </x:c>
      <x:c r="J32" s="92" t="str">
        <x:f>IF('R05 Data'!$A32="","",IF(ISNUMBER('R05 Data'!J32),IF(AND('R05 Data'!J32&gt;=1,'R05 Data'!J32&lt;=5,MOD('R05 Data'!J32,1)=0),'R05 Data'!J32,""),""))</x:f>
      </x:c>
      <x:c r="K32" s="92" t="str">
        <x:f>IF('R05 Data'!$A32="","",IF(ISNUMBER('R05 Data'!K32),IF(AND('R05 Data'!K32&gt;=1,'R05 Data'!K32&lt;=5,MOD('R05 Data'!K32,1)=0),'R05 Data'!K32,""),""))</x:f>
      </x:c>
      <x:c r="L32" s="92" t="str">
        <x:f>IF('R05 Data'!$A32="","",IF(ISNUMBER('R05 Data'!L32),IF(AND('R05 Data'!L32&gt;=1,'R05 Data'!L32&lt;=5,MOD('R05 Data'!L32,1)=0),'R05 Data'!L32,""),""))</x:f>
      </x:c>
      <x:c r="M32" s="142" t="str">
        <x:f>IF('R05 Data'!$A32="","",IF(ISNUMBER('R05 Data'!M32),IF(AND('R05 Data'!M32&gt;=1,'R05 Data'!M32&lt;=5,MOD('R05 Data'!M32,1)=0),'R05 Data'!M32,""),""))</x:f>
      </x:c>
      <x:c r="N32" s="142" t="str">
        <x:f>IF('R05 Data'!$A32="","",IF(ISNUMBER('R05 Data'!N32),IF(AND('R05 Data'!N32&gt;=1,'R05 Data'!N32&lt;=5,MOD('R05 Data'!N32,1)=0),'R05 Data'!N32,""),""))</x:f>
      </x:c>
      <x:c r="O32" s="142" t="str">
        <x:f>IF('R05 Data'!$A32="","",IF(ISNUMBER('R05 Data'!O32),IF(AND('R05 Data'!O32&gt;=1,'R05 Data'!O32&lt;=5,MOD('R05 Data'!O32,1)=0),'R05 Data'!O32,""),""))</x:f>
      </x:c>
      <x:c r="P32" s="142" t="str">
        <x:f>IF('R05 Data'!$A32="","",IF(ISNUMBER('R05 Data'!P32),IF(AND('R05 Data'!P32&gt;=1,'R05 Data'!P32&lt;=5,MOD('R05 Data'!P32,1)=0),'R05 Data'!P32,""),""))</x:f>
      </x:c>
      <x:c r="Q32" s="142" t="str">
        <x:f>IF('R05 Data'!$A32="","",IF(ISNUMBER('R05 Data'!Q32),IF(AND('R05 Data'!Q32&gt;=1,'R05 Data'!Q32&lt;=5,MOD('R05 Data'!Q32,1)=0),'R05 Data'!Q32,""),""))</x:f>
      </x:c>
      <x:c r="R32" s="142" t="str">
        <x:f>IF('R05 Data'!$A32="","",IF(ISNUMBER('R05 Data'!R32),IF(AND('R05 Data'!R32&gt;=1,'R05 Data'!R32&lt;=5,MOD('R05 Data'!R32,1)=0),'R05 Data'!R32,""),""))</x:f>
      </x:c>
      <x:c r="S32" s="142" t="str">
        <x:f>IF('R05 Data'!$A32="","",IF(ISNUMBER('R05 Data'!S32),IF(AND('R05 Data'!S32&gt;=1,'R05 Data'!S32&lt;=5,MOD('R05 Data'!S32,1)=0),'R05 Data'!S32,""),""))</x:f>
      </x:c>
      <x:c r="T32" s="142" t="str">
        <x:f>IF('R05 Data'!$A32="","",IF(ISNUMBER('R05 Data'!T32),IF(AND('R05 Data'!T32&gt;=1,'R05 Data'!T32&lt;=5,MOD('R05 Data'!T32,1)=0),'R05 Data'!T32,""),""))</x:f>
      </x:c>
      <x:c r="U32" s="142" t="str">
        <x:f>IF('R05 Data'!$A32="","",IF(ISNUMBER('R05 Data'!U32),IF(AND('R05 Data'!U32&gt;=1,'R05 Data'!U32&lt;=5,MOD('R05 Data'!U32,1)=0),'R05 Data'!U32,""),""))</x:f>
      </x:c>
      <x:c r="V32" s="142" t="str">
        <x:f>IF('R05 Data'!$A32="","",IF(ISNUMBER('R05 Data'!V32),IF(AND('R05 Data'!V32&gt;=1,'R05 Data'!V32&lt;=5,MOD('R05 Data'!V32,1)=0),'R05 Data'!V32,""),""))</x:f>
      </x:c>
      <x:c r="W32" s="142" t="str">
        <x:f>IF('R05 Data'!$A32="","",IF(ISNUMBER('R05 Data'!W32),IF(AND('R05 Data'!W32&gt;=1,'R05 Data'!W32&lt;=5,MOD('R05 Data'!W32,1)=0),'R05 Data'!W32,""),""))</x:f>
      </x:c>
      <x:c r="X32" s="142" t="str">
        <x:f>IF('R05 Data'!$A32="","",IF(ISNUMBER('R05 Data'!X32),IF(AND('R05 Data'!X32&gt;=1,'R05 Data'!X32&lt;=5,MOD('R05 Data'!X32,1)=0),'R05 Data'!X32,""),""))</x:f>
      </x:c>
      <x:c r="Y32" s="142" t="str">
        <x:f>IF('R05 Data'!$A32="","",IF(ISNUMBER('R05 Data'!Y32),IF(AND('R05 Data'!Y32&gt;=1,'R05 Data'!Y32&lt;=5,MOD('R05 Data'!Y32,1)=0),'R05 Data'!Y32,""),""))</x:f>
      </x:c>
      <x:c r="Z32" s="142" t="str">
        <x:f>IF('R05 Data'!$A32="","",IF(ISNUMBER('R05 Data'!Z32),IF(AND('R05 Data'!Z32&gt;=1,'R05 Data'!Z32&lt;=5,MOD('R05 Data'!Z32,1)=0),'R05 Data'!Z32,""),""))</x:f>
      </x:c>
      <x:c r="AA32" s="142" t="str">
        <x:f>IF('R05 Data'!$A32="","",IF(ISNUMBER('R05 Data'!AA32),IF(AND('R05 Data'!AA32&gt;=1,'R05 Data'!AA32&lt;=5,MOD('R05 Data'!AA32,1)=0),'R05 Data'!AA32,""),""))</x:f>
      </x:c>
      <x:c r="AB32" s="142" t="str">
        <x:f>IF('R05 Data'!$A32="","",IF(ISNUMBER('R05 Data'!AB32),IF(AND('R05 Data'!AB32&gt;=1,'R05 Data'!AB32&lt;=5,MOD('R05 Data'!AB32,1)=0),'R05 Data'!AB32,""),""))</x:f>
      </x:c>
    </x:row>
    <x:row r="33" ht="22" customHeight="1">
      <x:c r="A33" s="92" t="str">
        <x:f>IF('R05 Data'!A33="","",'R05 Data'!A33)</x:f>
      </x:c>
      <x:c r="B33" s="92" t="str">
        <x:f>IF('R05 Data'!B33="","",'R05 Data'!B33)</x:f>
      </x:c>
      <x:c r="C33" s="92" t="str">
        <x:f>IF('R05 Data'!C33="","",'R05 Data'!C33)</x:f>
      </x:c>
      <x:c r="D33" s="92" t="str">
        <x:f>IF('R05 Data'!D33="","",'R05 Data'!D33)</x:f>
      </x:c>
      <x:c r="E33" s="92" t="str">
        <x:f>IF('R05 Data'!$A33="","",IF(ISNUMBER('R05 Data'!E33),IF(AND('R05 Data'!E33&gt;=1,'R05 Data'!E33&lt;=5,MOD('R05 Data'!E33,1)=0),'R05 Data'!E33,""),""))</x:f>
      </x:c>
      <x:c r="F33" s="92" t="str">
        <x:f>IF('R05 Data'!$A33="","",IF(ISNUMBER('R05 Data'!F33),IF(AND('R05 Data'!F33&gt;=1,'R05 Data'!F33&lt;=5,MOD('R05 Data'!F33,1)=0),'R05 Data'!F33,""),""))</x:f>
      </x:c>
      <x:c r="G33" s="92" t="str">
        <x:f>IF('R05 Data'!$A33="","",IF(ISNUMBER('R05 Data'!G33),IF(AND('R05 Data'!G33&gt;=1,'R05 Data'!G33&lt;=5,MOD('R05 Data'!G33,1)=0),'R05 Data'!G33,""),""))</x:f>
      </x:c>
      <x:c r="H33" s="92" t="str">
        <x:f>IF('R05 Data'!$A33="","",IF(ISNUMBER('R05 Data'!H33),IF(AND('R05 Data'!H33&gt;=1,'R05 Data'!H33&lt;=5,MOD('R05 Data'!H33,1)=0),'R05 Data'!H33,""),""))</x:f>
      </x:c>
      <x:c r="I33" s="92" t="str">
        <x:f>IF('R05 Data'!$A33="","",IF(ISNUMBER('R05 Data'!I33),IF(AND('R05 Data'!I33&gt;=1,'R05 Data'!I33&lt;=5,MOD('R05 Data'!I33,1)=0),'R05 Data'!I33,""),""))</x:f>
      </x:c>
      <x:c r="J33" s="92" t="str">
        <x:f>IF('R05 Data'!$A33="","",IF(ISNUMBER('R05 Data'!J33),IF(AND('R05 Data'!J33&gt;=1,'R05 Data'!J33&lt;=5,MOD('R05 Data'!J33,1)=0),'R05 Data'!J33,""),""))</x:f>
      </x:c>
      <x:c r="K33" s="92" t="str">
        <x:f>IF('R05 Data'!$A33="","",IF(ISNUMBER('R05 Data'!K33),IF(AND('R05 Data'!K33&gt;=1,'R05 Data'!K33&lt;=5,MOD('R05 Data'!K33,1)=0),'R05 Data'!K33,""),""))</x:f>
      </x:c>
      <x:c r="L33" s="92" t="str">
        <x:f>IF('R05 Data'!$A33="","",IF(ISNUMBER('R05 Data'!L33),IF(AND('R05 Data'!L33&gt;=1,'R05 Data'!L33&lt;=5,MOD('R05 Data'!L33,1)=0),'R05 Data'!L33,""),""))</x:f>
      </x:c>
      <x:c r="M33" s="142" t="str">
        <x:f>IF('R05 Data'!$A33="","",IF(ISNUMBER('R05 Data'!M33),IF(AND('R05 Data'!M33&gt;=1,'R05 Data'!M33&lt;=5,MOD('R05 Data'!M33,1)=0),'R05 Data'!M33,""),""))</x:f>
      </x:c>
      <x:c r="N33" s="142" t="str">
        <x:f>IF('R05 Data'!$A33="","",IF(ISNUMBER('R05 Data'!N33),IF(AND('R05 Data'!N33&gt;=1,'R05 Data'!N33&lt;=5,MOD('R05 Data'!N33,1)=0),'R05 Data'!N33,""),""))</x:f>
      </x:c>
      <x:c r="O33" s="142" t="str">
        <x:f>IF('R05 Data'!$A33="","",IF(ISNUMBER('R05 Data'!O33),IF(AND('R05 Data'!O33&gt;=1,'R05 Data'!O33&lt;=5,MOD('R05 Data'!O33,1)=0),'R05 Data'!O33,""),""))</x:f>
      </x:c>
      <x:c r="P33" s="142" t="str">
        <x:f>IF('R05 Data'!$A33="","",IF(ISNUMBER('R05 Data'!P33),IF(AND('R05 Data'!P33&gt;=1,'R05 Data'!P33&lt;=5,MOD('R05 Data'!P33,1)=0),'R05 Data'!P33,""),""))</x:f>
      </x:c>
      <x:c r="Q33" s="142" t="str">
        <x:f>IF('R05 Data'!$A33="","",IF(ISNUMBER('R05 Data'!Q33),IF(AND('R05 Data'!Q33&gt;=1,'R05 Data'!Q33&lt;=5,MOD('R05 Data'!Q33,1)=0),'R05 Data'!Q33,""),""))</x:f>
      </x:c>
      <x:c r="R33" s="142" t="str">
        <x:f>IF('R05 Data'!$A33="","",IF(ISNUMBER('R05 Data'!R33),IF(AND('R05 Data'!R33&gt;=1,'R05 Data'!R33&lt;=5,MOD('R05 Data'!R33,1)=0),'R05 Data'!R33,""),""))</x:f>
      </x:c>
      <x:c r="S33" s="142" t="str">
        <x:f>IF('R05 Data'!$A33="","",IF(ISNUMBER('R05 Data'!S33),IF(AND('R05 Data'!S33&gt;=1,'R05 Data'!S33&lt;=5,MOD('R05 Data'!S33,1)=0),'R05 Data'!S33,""),""))</x:f>
      </x:c>
      <x:c r="T33" s="142" t="str">
        <x:f>IF('R05 Data'!$A33="","",IF(ISNUMBER('R05 Data'!T33),IF(AND('R05 Data'!T33&gt;=1,'R05 Data'!T33&lt;=5,MOD('R05 Data'!T33,1)=0),'R05 Data'!T33,""),""))</x:f>
      </x:c>
      <x:c r="U33" s="142" t="str">
        <x:f>IF('R05 Data'!$A33="","",IF(ISNUMBER('R05 Data'!U33),IF(AND('R05 Data'!U33&gt;=1,'R05 Data'!U33&lt;=5,MOD('R05 Data'!U33,1)=0),'R05 Data'!U33,""),""))</x:f>
      </x:c>
      <x:c r="V33" s="142" t="str">
        <x:f>IF('R05 Data'!$A33="","",IF(ISNUMBER('R05 Data'!V33),IF(AND('R05 Data'!V33&gt;=1,'R05 Data'!V33&lt;=5,MOD('R05 Data'!V33,1)=0),'R05 Data'!V33,""),""))</x:f>
      </x:c>
      <x:c r="W33" s="142" t="str">
        <x:f>IF('R05 Data'!$A33="","",IF(ISNUMBER('R05 Data'!W33),IF(AND('R05 Data'!W33&gt;=1,'R05 Data'!W33&lt;=5,MOD('R05 Data'!W33,1)=0),'R05 Data'!W33,""),""))</x:f>
      </x:c>
      <x:c r="X33" s="142" t="str">
        <x:f>IF('R05 Data'!$A33="","",IF(ISNUMBER('R05 Data'!X33),IF(AND('R05 Data'!X33&gt;=1,'R05 Data'!X33&lt;=5,MOD('R05 Data'!X33,1)=0),'R05 Data'!X33,""),""))</x:f>
      </x:c>
      <x:c r="Y33" s="142" t="str">
        <x:f>IF('R05 Data'!$A33="","",IF(ISNUMBER('R05 Data'!Y33),IF(AND('R05 Data'!Y33&gt;=1,'R05 Data'!Y33&lt;=5,MOD('R05 Data'!Y33,1)=0),'R05 Data'!Y33,""),""))</x:f>
      </x:c>
      <x:c r="Z33" s="142" t="str">
        <x:f>IF('R05 Data'!$A33="","",IF(ISNUMBER('R05 Data'!Z33),IF(AND('R05 Data'!Z33&gt;=1,'R05 Data'!Z33&lt;=5,MOD('R05 Data'!Z33,1)=0),'R05 Data'!Z33,""),""))</x:f>
      </x:c>
      <x:c r="AA33" s="142" t="str">
        <x:f>IF('R05 Data'!$A33="","",IF(ISNUMBER('R05 Data'!AA33),IF(AND('R05 Data'!AA33&gt;=1,'R05 Data'!AA33&lt;=5,MOD('R05 Data'!AA33,1)=0),'R05 Data'!AA33,""),""))</x:f>
      </x:c>
      <x:c r="AB33" s="142" t="str">
        <x:f>IF('R05 Data'!$A33="","",IF(ISNUMBER('R05 Data'!AB33),IF(AND('R05 Data'!AB33&gt;=1,'R05 Data'!AB33&lt;=5,MOD('R05 Data'!AB33,1)=0),'R05 Data'!AB33,""),""))</x:f>
      </x:c>
    </x:row>
    <x:row r="34" ht="22" customHeight="1">
      <x:c r="A34" s="92" t="str">
        <x:f>IF('R05 Data'!A34="","",'R05 Data'!A34)</x:f>
      </x:c>
      <x:c r="B34" s="92" t="str">
        <x:f>IF('R05 Data'!B34="","",'R05 Data'!B34)</x:f>
      </x:c>
      <x:c r="C34" s="92" t="str">
        <x:f>IF('R05 Data'!C34="","",'R05 Data'!C34)</x:f>
      </x:c>
      <x:c r="D34" s="92" t="str">
        <x:f>IF('R05 Data'!D34="","",'R05 Data'!D34)</x:f>
      </x:c>
      <x:c r="E34" s="92" t="str">
        <x:f>IF('R05 Data'!$A34="","",IF(ISNUMBER('R05 Data'!E34),IF(AND('R05 Data'!E34&gt;=1,'R05 Data'!E34&lt;=5,MOD('R05 Data'!E34,1)=0),'R05 Data'!E34,""),""))</x:f>
      </x:c>
      <x:c r="F34" s="92" t="str">
        <x:f>IF('R05 Data'!$A34="","",IF(ISNUMBER('R05 Data'!F34),IF(AND('R05 Data'!F34&gt;=1,'R05 Data'!F34&lt;=5,MOD('R05 Data'!F34,1)=0),'R05 Data'!F34,""),""))</x:f>
      </x:c>
      <x:c r="G34" s="92" t="str">
        <x:f>IF('R05 Data'!$A34="","",IF(ISNUMBER('R05 Data'!G34),IF(AND('R05 Data'!G34&gt;=1,'R05 Data'!G34&lt;=5,MOD('R05 Data'!G34,1)=0),'R05 Data'!G34,""),""))</x:f>
      </x:c>
      <x:c r="H34" s="92" t="str">
        <x:f>IF('R05 Data'!$A34="","",IF(ISNUMBER('R05 Data'!H34),IF(AND('R05 Data'!H34&gt;=1,'R05 Data'!H34&lt;=5,MOD('R05 Data'!H34,1)=0),'R05 Data'!H34,""),""))</x:f>
      </x:c>
      <x:c r="I34" s="92" t="str">
        <x:f>IF('R05 Data'!$A34="","",IF(ISNUMBER('R05 Data'!I34),IF(AND('R05 Data'!I34&gt;=1,'R05 Data'!I34&lt;=5,MOD('R05 Data'!I34,1)=0),'R05 Data'!I34,""),""))</x:f>
      </x:c>
      <x:c r="J34" s="92" t="str">
        <x:f>IF('R05 Data'!$A34="","",IF(ISNUMBER('R05 Data'!J34),IF(AND('R05 Data'!J34&gt;=1,'R05 Data'!J34&lt;=5,MOD('R05 Data'!J34,1)=0),'R05 Data'!J34,""),""))</x:f>
      </x:c>
      <x:c r="K34" s="92" t="str">
        <x:f>IF('R05 Data'!$A34="","",IF(ISNUMBER('R05 Data'!K34),IF(AND('R05 Data'!K34&gt;=1,'R05 Data'!K34&lt;=5,MOD('R05 Data'!K34,1)=0),'R05 Data'!K34,""),""))</x:f>
      </x:c>
      <x:c r="L34" s="92" t="str">
        <x:f>IF('R05 Data'!$A34="","",IF(ISNUMBER('R05 Data'!L34),IF(AND('R05 Data'!L34&gt;=1,'R05 Data'!L34&lt;=5,MOD('R05 Data'!L34,1)=0),'R05 Data'!L34,""),""))</x:f>
      </x:c>
      <x:c r="M34" s="142" t="str">
        <x:f>IF('R05 Data'!$A34="","",IF(ISNUMBER('R05 Data'!M34),IF(AND('R05 Data'!M34&gt;=1,'R05 Data'!M34&lt;=5,MOD('R05 Data'!M34,1)=0),'R05 Data'!M34,""),""))</x:f>
      </x:c>
      <x:c r="N34" s="142" t="str">
        <x:f>IF('R05 Data'!$A34="","",IF(ISNUMBER('R05 Data'!N34),IF(AND('R05 Data'!N34&gt;=1,'R05 Data'!N34&lt;=5,MOD('R05 Data'!N34,1)=0),'R05 Data'!N34,""),""))</x:f>
      </x:c>
      <x:c r="O34" s="142" t="str">
        <x:f>IF('R05 Data'!$A34="","",IF(ISNUMBER('R05 Data'!O34),IF(AND('R05 Data'!O34&gt;=1,'R05 Data'!O34&lt;=5,MOD('R05 Data'!O34,1)=0),'R05 Data'!O34,""),""))</x:f>
      </x:c>
      <x:c r="P34" s="142" t="str">
        <x:f>IF('R05 Data'!$A34="","",IF(ISNUMBER('R05 Data'!P34),IF(AND('R05 Data'!P34&gt;=1,'R05 Data'!P34&lt;=5,MOD('R05 Data'!P34,1)=0),'R05 Data'!P34,""),""))</x:f>
      </x:c>
      <x:c r="Q34" s="142" t="str">
        <x:f>IF('R05 Data'!$A34="","",IF(ISNUMBER('R05 Data'!Q34),IF(AND('R05 Data'!Q34&gt;=1,'R05 Data'!Q34&lt;=5,MOD('R05 Data'!Q34,1)=0),'R05 Data'!Q34,""),""))</x:f>
      </x:c>
      <x:c r="R34" s="142" t="str">
        <x:f>IF('R05 Data'!$A34="","",IF(ISNUMBER('R05 Data'!R34),IF(AND('R05 Data'!R34&gt;=1,'R05 Data'!R34&lt;=5,MOD('R05 Data'!R34,1)=0),'R05 Data'!R34,""),""))</x:f>
      </x:c>
      <x:c r="S34" s="142" t="str">
        <x:f>IF('R05 Data'!$A34="","",IF(ISNUMBER('R05 Data'!S34),IF(AND('R05 Data'!S34&gt;=1,'R05 Data'!S34&lt;=5,MOD('R05 Data'!S34,1)=0),'R05 Data'!S34,""),""))</x:f>
      </x:c>
      <x:c r="T34" s="142" t="str">
        <x:f>IF('R05 Data'!$A34="","",IF(ISNUMBER('R05 Data'!T34),IF(AND('R05 Data'!T34&gt;=1,'R05 Data'!T34&lt;=5,MOD('R05 Data'!T34,1)=0),'R05 Data'!T34,""),""))</x:f>
      </x:c>
      <x:c r="U34" s="142" t="str">
        <x:f>IF('R05 Data'!$A34="","",IF(ISNUMBER('R05 Data'!U34),IF(AND('R05 Data'!U34&gt;=1,'R05 Data'!U34&lt;=5,MOD('R05 Data'!U34,1)=0),'R05 Data'!U34,""),""))</x:f>
      </x:c>
      <x:c r="V34" s="142" t="str">
        <x:f>IF('R05 Data'!$A34="","",IF(ISNUMBER('R05 Data'!V34),IF(AND('R05 Data'!V34&gt;=1,'R05 Data'!V34&lt;=5,MOD('R05 Data'!V34,1)=0),'R05 Data'!V34,""),""))</x:f>
      </x:c>
      <x:c r="W34" s="142" t="str">
        <x:f>IF('R05 Data'!$A34="","",IF(ISNUMBER('R05 Data'!W34),IF(AND('R05 Data'!W34&gt;=1,'R05 Data'!W34&lt;=5,MOD('R05 Data'!W34,1)=0),'R05 Data'!W34,""),""))</x:f>
      </x:c>
      <x:c r="X34" s="142" t="str">
        <x:f>IF('R05 Data'!$A34="","",IF(ISNUMBER('R05 Data'!X34),IF(AND('R05 Data'!X34&gt;=1,'R05 Data'!X34&lt;=5,MOD('R05 Data'!X34,1)=0),'R05 Data'!X34,""),""))</x:f>
      </x:c>
      <x:c r="Y34" s="142" t="str">
        <x:f>IF('R05 Data'!$A34="","",IF(ISNUMBER('R05 Data'!Y34),IF(AND('R05 Data'!Y34&gt;=1,'R05 Data'!Y34&lt;=5,MOD('R05 Data'!Y34,1)=0),'R05 Data'!Y34,""),""))</x:f>
      </x:c>
      <x:c r="Z34" s="142" t="str">
        <x:f>IF('R05 Data'!$A34="","",IF(ISNUMBER('R05 Data'!Z34),IF(AND('R05 Data'!Z34&gt;=1,'R05 Data'!Z34&lt;=5,MOD('R05 Data'!Z34,1)=0),'R05 Data'!Z34,""),""))</x:f>
      </x:c>
      <x:c r="AA34" s="142" t="str">
        <x:f>IF('R05 Data'!$A34="","",IF(ISNUMBER('R05 Data'!AA34),IF(AND('R05 Data'!AA34&gt;=1,'R05 Data'!AA34&lt;=5,MOD('R05 Data'!AA34,1)=0),'R05 Data'!AA34,""),""))</x:f>
      </x:c>
      <x:c r="AB34" s="142" t="str">
        <x:f>IF('R05 Data'!$A34="","",IF(ISNUMBER('R05 Data'!AB34),IF(AND('R05 Data'!AB34&gt;=1,'R05 Data'!AB34&lt;=5,MOD('R05 Data'!AB34,1)=0),'R05 Data'!AB34,""),""))</x:f>
      </x:c>
    </x:row>
    <x:row r="35" ht="22" customHeight="1">
      <x:c r="A35" s="92" t="str">
        <x:f>IF('R05 Data'!A35="","",'R05 Data'!A35)</x:f>
      </x:c>
      <x:c r="B35" s="92" t="str">
        <x:f>IF('R05 Data'!B35="","",'R05 Data'!B35)</x:f>
      </x:c>
      <x:c r="C35" s="92" t="str">
        <x:f>IF('R05 Data'!C35="","",'R05 Data'!C35)</x:f>
      </x:c>
      <x:c r="D35" s="92" t="str">
        <x:f>IF('R05 Data'!D35="","",'R05 Data'!D35)</x:f>
      </x:c>
      <x:c r="E35" s="92" t="str">
        <x:f>IF('R05 Data'!$A35="","",IF(ISNUMBER('R05 Data'!E35),IF(AND('R05 Data'!E35&gt;=1,'R05 Data'!E35&lt;=5,MOD('R05 Data'!E35,1)=0),'R05 Data'!E35,""),""))</x:f>
      </x:c>
      <x:c r="F35" s="92" t="str">
        <x:f>IF('R05 Data'!$A35="","",IF(ISNUMBER('R05 Data'!F35),IF(AND('R05 Data'!F35&gt;=1,'R05 Data'!F35&lt;=5,MOD('R05 Data'!F35,1)=0),'R05 Data'!F35,""),""))</x:f>
      </x:c>
      <x:c r="G35" s="92" t="str">
        <x:f>IF('R05 Data'!$A35="","",IF(ISNUMBER('R05 Data'!G35),IF(AND('R05 Data'!G35&gt;=1,'R05 Data'!G35&lt;=5,MOD('R05 Data'!G35,1)=0),'R05 Data'!G35,""),""))</x:f>
      </x:c>
      <x:c r="H35" s="92" t="str">
        <x:f>IF('R05 Data'!$A35="","",IF(ISNUMBER('R05 Data'!H35),IF(AND('R05 Data'!H35&gt;=1,'R05 Data'!H35&lt;=5,MOD('R05 Data'!H35,1)=0),'R05 Data'!H35,""),""))</x:f>
      </x:c>
      <x:c r="I35" s="92" t="str">
        <x:f>IF('R05 Data'!$A35="","",IF(ISNUMBER('R05 Data'!I35),IF(AND('R05 Data'!I35&gt;=1,'R05 Data'!I35&lt;=5,MOD('R05 Data'!I35,1)=0),'R05 Data'!I35,""),""))</x:f>
      </x:c>
      <x:c r="J35" s="92" t="str">
        <x:f>IF('R05 Data'!$A35="","",IF(ISNUMBER('R05 Data'!J35),IF(AND('R05 Data'!J35&gt;=1,'R05 Data'!J35&lt;=5,MOD('R05 Data'!J35,1)=0),'R05 Data'!J35,""),""))</x:f>
      </x:c>
      <x:c r="K35" s="92" t="str">
        <x:f>IF('R05 Data'!$A35="","",IF(ISNUMBER('R05 Data'!K35),IF(AND('R05 Data'!K35&gt;=1,'R05 Data'!K35&lt;=5,MOD('R05 Data'!K35,1)=0),'R05 Data'!K35,""),""))</x:f>
      </x:c>
      <x:c r="L35" s="92" t="str">
        <x:f>IF('R05 Data'!$A35="","",IF(ISNUMBER('R05 Data'!L35),IF(AND('R05 Data'!L35&gt;=1,'R05 Data'!L35&lt;=5,MOD('R05 Data'!L35,1)=0),'R05 Data'!L35,""),""))</x:f>
      </x:c>
      <x:c r="M35" s="142" t="str">
        <x:f>IF('R05 Data'!$A35="","",IF(ISNUMBER('R05 Data'!M35),IF(AND('R05 Data'!M35&gt;=1,'R05 Data'!M35&lt;=5,MOD('R05 Data'!M35,1)=0),'R05 Data'!M35,""),""))</x:f>
      </x:c>
      <x:c r="N35" s="142" t="str">
        <x:f>IF('R05 Data'!$A35="","",IF(ISNUMBER('R05 Data'!N35),IF(AND('R05 Data'!N35&gt;=1,'R05 Data'!N35&lt;=5,MOD('R05 Data'!N35,1)=0),'R05 Data'!N35,""),""))</x:f>
      </x:c>
      <x:c r="O35" s="142" t="str">
        <x:f>IF('R05 Data'!$A35="","",IF(ISNUMBER('R05 Data'!O35),IF(AND('R05 Data'!O35&gt;=1,'R05 Data'!O35&lt;=5,MOD('R05 Data'!O35,1)=0),'R05 Data'!O35,""),""))</x:f>
      </x:c>
      <x:c r="P35" s="142" t="str">
        <x:f>IF('R05 Data'!$A35="","",IF(ISNUMBER('R05 Data'!P35),IF(AND('R05 Data'!P35&gt;=1,'R05 Data'!P35&lt;=5,MOD('R05 Data'!P35,1)=0),'R05 Data'!P35,""),""))</x:f>
      </x:c>
      <x:c r="Q35" s="142" t="str">
        <x:f>IF('R05 Data'!$A35="","",IF(ISNUMBER('R05 Data'!Q35),IF(AND('R05 Data'!Q35&gt;=1,'R05 Data'!Q35&lt;=5,MOD('R05 Data'!Q35,1)=0),'R05 Data'!Q35,""),""))</x:f>
      </x:c>
      <x:c r="R35" s="142" t="str">
        <x:f>IF('R05 Data'!$A35="","",IF(ISNUMBER('R05 Data'!R35),IF(AND('R05 Data'!R35&gt;=1,'R05 Data'!R35&lt;=5,MOD('R05 Data'!R35,1)=0),'R05 Data'!R35,""),""))</x:f>
      </x:c>
      <x:c r="S35" s="142" t="str">
        <x:f>IF('R05 Data'!$A35="","",IF(ISNUMBER('R05 Data'!S35),IF(AND('R05 Data'!S35&gt;=1,'R05 Data'!S35&lt;=5,MOD('R05 Data'!S35,1)=0),'R05 Data'!S35,""),""))</x:f>
      </x:c>
      <x:c r="T35" s="142" t="str">
        <x:f>IF('R05 Data'!$A35="","",IF(ISNUMBER('R05 Data'!T35),IF(AND('R05 Data'!T35&gt;=1,'R05 Data'!T35&lt;=5,MOD('R05 Data'!T35,1)=0),'R05 Data'!T35,""),""))</x:f>
      </x:c>
      <x:c r="U35" s="142" t="str">
        <x:f>IF('R05 Data'!$A35="","",IF(ISNUMBER('R05 Data'!U35),IF(AND('R05 Data'!U35&gt;=1,'R05 Data'!U35&lt;=5,MOD('R05 Data'!U35,1)=0),'R05 Data'!U35,""),""))</x:f>
      </x:c>
      <x:c r="V35" s="142" t="str">
        <x:f>IF('R05 Data'!$A35="","",IF(ISNUMBER('R05 Data'!V35),IF(AND('R05 Data'!V35&gt;=1,'R05 Data'!V35&lt;=5,MOD('R05 Data'!V35,1)=0),'R05 Data'!V35,""),""))</x:f>
      </x:c>
      <x:c r="W35" s="142" t="str">
        <x:f>IF('R05 Data'!$A35="","",IF(ISNUMBER('R05 Data'!W35),IF(AND('R05 Data'!W35&gt;=1,'R05 Data'!W35&lt;=5,MOD('R05 Data'!W35,1)=0),'R05 Data'!W35,""),""))</x:f>
      </x:c>
      <x:c r="X35" s="142" t="str">
        <x:f>IF('R05 Data'!$A35="","",IF(ISNUMBER('R05 Data'!X35),IF(AND('R05 Data'!X35&gt;=1,'R05 Data'!X35&lt;=5,MOD('R05 Data'!X35,1)=0),'R05 Data'!X35,""),""))</x:f>
      </x:c>
      <x:c r="Y35" s="142" t="str">
        <x:f>IF('R05 Data'!$A35="","",IF(ISNUMBER('R05 Data'!Y35),IF(AND('R05 Data'!Y35&gt;=1,'R05 Data'!Y35&lt;=5,MOD('R05 Data'!Y35,1)=0),'R05 Data'!Y35,""),""))</x:f>
      </x:c>
      <x:c r="Z35" s="142" t="str">
        <x:f>IF('R05 Data'!$A35="","",IF(ISNUMBER('R05 Data'!Z35),IF(AND('R05 Data'!Z35&gt;=1,'R05 Data'!Z35&lt;=5,MOD('R05 Data'!Z35,1)=0),'R05 Data'!Z35,""),""))</x:f>
      </x:c>
      <x:c r="AA35" s="142" t="str">
        <x:f>IF('R05 Data'!$A35="","",IF(ISNUMBER('R05 Data'!AA35),IF(AND('R05 Data'!AA35&gt;=1,'R05 Data'!AA35&lt;=5,MOD('R05 Data'!AA35,1)=0),'R05 Data'!AA35,""),""))</x:f>
      </x:c>
      <x:c r="AB35" s="142" t="str">
        <x:f>IF('R05 Data'!$A35="","",IF(ISNUMBER('R05 Data'!AB35),IF(AND('R05 Data'!AB35&gt;=1,'R05 Data'!AB35&lt;=5,MOD('R05 Data'!AB35,1)=0),'R05 Data'!AB35,""),""))</x:f>
      </x:c>
    </x:row>
    <x:row r="36" ht="22" customHeight="1">
      <x:c r="A36" s="92" t="str">
        <x:f>IF('R05 Data'!A36="","",'R05 Data'!A36)</x:f>
      </x:c>
      <x:c r="B36" s="92" t="str">
        <x:f>IF('R05 Data'!B36="","",'R05 Data'!B36)</x:f>
      </x:c>
      <x:c r="C36" s="92" t="str">
        <x:f>IF('R05 Data'!C36="","",'R05 Data'!C36)</x:f>
      </x:c>
      <x:c r="D36" s="92" t="str">
        <x:f>IF('R05 Data'!D36="","",'R05 Data'!D36)</x:f>
      </x:c>
      <x:c r="E36" s="92" t="str">
        <x:f>IF('R05 Data'!$A36="","",IF(ISNUMBER('R05 Data'!E36),IF(AND('R05 Data'!E36&gt;=1,'R05 Data'!E36&lt;=5,MOD('R05 Data'!E36,1)=0),'R05 Data'!E36,""),""))</x:f>
      </x:c>
      <x:c r="F36" s="92" t="str">
        <x:f>IF('R05 Data'!$A36="","",IF(ISNUMBER('R05 Data'!F36),IF(AND('R05 Data'!F36&gt;=1,'R05 Data'!F36&lt;=5,MOD('R05 Data'!F36,1)=0),'R05 Data'!F36,""),""))</x:f>
      </x:c>
      <x:c r="G36" s="92" t="str">
        <x:f>IF('R05 Data'!$A36="","",IF(ISNUMBER('R05 Data'!G36),IF(AND('R05 Data'!G36&gt;=1,'R05 Data'!G36&lt;=5,MOD('R05 Data'!G36,1)=0),'R05 Data'!G36,""),""))</x:f>
      </x:c>
      <x:c r="H36" s="92" t="str">
        <x:f>IF('R05 Data'!$A36="","",IF(ISNUMBER('R05 Data'!H36),IF(AND('R05 Data'!H36&gt;=1,'R05 Data'!H36&lt;=5,MOD('R05 Data'!H36,1)=0),'R05 Data'!H36,""),""))</x:f>
      </x:c>
      <x:c r="I36" s="92" t="str">
        <x:f>IF('R05 Data'!$A36="","",IF(ISNUMBER('R05 Data'!I36),IF(AND('R05 Data'!I36&gt;=1,'R05 Data'!I36&lt;=5,MOD('R05 Data'!I36,1)=0),'R05 Data'!I36,""),""))</x:f>
      </x:c>
      <x:c r="J36" s="92" t="str">
        <x:f>IF('R05 Data'!$A36="","",IF(ISNUMBER('R05 Data'!J36),IF(AND('R05 Data'!J36&gt;=1,'R05 Data'!J36&lt;=5,MOD('R05 Data'!J36,1)=0),'R05 Data'!J36,""),""))</x:f>
      </x:c>
      <x:c r="K36" s="92" t="str">
        <x:f>IF('R05 Data'!$A36="","",IF(ISNUMBER('R05 Data'!K36),IF(AND('R05 Data'!K36&gt;=1,'R05 Data'!K36&lt;=5,MOD('R05 Data'!K36,1)=0),'R05 Data'!K36,""),""))</x:f>
      </x:c>
      <x:c r="L36" s="92" t="str">
        <x:f>IF('R05 Data'!$A36="","",IF(ISNUMBER('R05 Data'!L36),IF(AND('R05 Data'!L36&gt;=1,'R05 Data'!L36&lt;=5,MOD('R05 Data'!L36,1)=0),'R05 Data'!L36,""),""))</x:f>
      </x:c>
      <x:c r="M36" s="142" t="str">
        <x:f>IF('R05 Data'!$A36="","",IF(ISNUMBER('R05 Data'!M36),IF(AND('R05 Data'!M36&gt;=1,'R05 Data'!M36&lt;=5,MOD('R05 Data'!M36,1)=0),'R05 Data'!M36,""),""))</x:f>
      </x:c>
      <x:c r="N36" s="142" t="str">
        <x:f>IF('R05 Data'!$A36="","",IF(ISNUMBER('R05 Data'!N36),IF(AND('R05 Data'!N36&gt;=1,'R05 Data'!N36&lt;=5,MOD('R05 Data'!N36,1)=0),'R05 Data'!N36,""),""))</x:f>
      </x:c>
      <x:c r="O36" s="142" t="str">
        <x:f>IF('R05 Data'!$A36="","",IF(ISNUMBER('R05 Data'!O36),IF(AND('R05 Data'!O36&gt;=1,'R05 Data'!O36&lt;=5,MOD('R05 Data'!O36,1)=0),'R05 Data'!O36,""),""))</x:f>
      </x:c>
      <x:c r="P36" s="142" t="str">
        <x:f>IF('R05 Data'!$A36="","",IF(ISNUMBER('R05 Data'!P36),IF(AND('R05 Data'!P36&gt;=1,'R05 Data'!P36&lt;=5,MOD('R05 Data'!P36,1)=0),'R05 Data'!P36,""),""))</x:f>
      </x:c>
      <x:c r="Q36" s="142" t="str">
        <x:f>IF('R05 Data'!$A36="","",IF(ISNUMBER('R05 Data'!Q36),IF(AND('R05 Data'!Q36&gt;=1,'R05 Data'!Q36&lt;=5,MOD('R05 Data'!Q36,1)=0),'R05 Data'!Q36,""),""))</x:f>
      </x:c>
      <x:c r="R36" s="142" t="str">
        <x:f>IF('R05 Data'!$A36="","",IF(ISNUMBER('R05 Data'!R36),IF(AND('R05 Data'!R36&gt;=1,'R05 Data'!R36&lt;=5,MOD('R05 Data'!R36,1)=0),'R05 Data'!R36,""),""))</x:f>
      </x:c>
      <x:c r="S36" s="142" t="str">
        <x:f>IF('R05 Data'!$A36="","",IF(ISNUMBER('R05 Data'!S36),IF(AND('R05 Data'!S36&gt;=1,'R05 Data'!S36&lt;=5,MOD('R05 Data'!S36,1)=0),'R05 Data'!S36,""),""))</x:f>
      </x:c>
      <x:c r="T36" s="142" t="str">
        <x:f>IF('R05 Data'!$A36="","",IF(ISNUMBER('R05 Data'!T36),IF(AND('R05 Data'!T36&gt;=1,'R05 Data'!T36&lt;=5,MOD('R05 Data'!T36,1)=0),'R05 Data'!T36,""),""))</x:f>
      </x:c>
      <x:c r="U36" s="142" t="str">
        <x:f>IF('R05 Data'!$A36="","",IF(ISNUMBER('R05 Data'!U36),IF(AND('R05 Data'!U36&gt;=1,'R05 Data'!U36&lt;=5,MOD('R05 Data'!U36,1)=0),'R05 Data'!U36,""),""))</x:f>
      </x:c>
      <x:c r="V36" s="142" t="str">
        <x:f>IF('R05 Data'!$A36="","",IF(ISNUMBER('R05 Data'!V36),IF(AND('R05 Data'!V36&gt;=1,'R05 Data'!V36&lt;=5,MOD('R05 Data'!V36,1)=0),'R05 Data'!V36,""),""))</x:f>
      </x:c>
      <x:c r="W36" s="142" t="str">
        <x:f>IF('R05 Data'!$A36="","",IF(ISNUMBER('R05 Data'!W36),IF(AND('R05 Data'!W36&gt;=1,'R05 Data'!W36&lt;=5,MOD('R05 Data'!W36,1)=0),'R05 Data'!W36,""),""))</x:f>
      </x:c>
      <x:c r="X36" s="142" t="str">
        <x:f>IF('R05 Data'!$A36="","",IF(ISNUMBER('R05 Data'!X36),IF(AND('R05 Data'!X36&gt;=1,'R05 Data'!X36&lt;=5,MOD('R05 Data'!X36,1)=0),'R05 Data'!X36,""),""))</x:f>
      </x:c>
      <x:c r="Y36" s="142" t="str">
        <x:f>IF('R05 Data'!$A36="","",IF(ISNUMBER('R05 Data'!Y36),IF(AND('R05 Data'!Y36&gt;=1,'R05 Data'!Y36&lt;=5,MOD('R05 Data'!Y36,1)=0),'R05 Data'!Y36,""),""))</x:f>
      </x:c>
      <x:c r="Z36" s="142" t="str">
        <x:f>IF('R05 Data'!$A36="","",IF(ISNUMBER('R05 Data'!Z36),IF(AND('R05 Data'!Z36&gt;=1,'R05 Data'!Z36&lt;=5,MOD('R05 Data'!Z36,1)=0),'R05 Data'!Z36,""),""))</x:f>
      </x:c>
      <x:c r="AA36" s="142" t="str">
        <x:f>IF('R05 Data'!$A36="","",IF(ISNUMBER('R05 Data'!AA36),IF(AND('R05 Data'!AA36&gt;=1,'R05 Data'!AA36&lt;=5,MOD('R05 Data'!AA36,1)=0),'R05 Data'!AA36,""),""))</x:f>
      </x:c>
      <x:c r="AB36" s="142" t="str">
        <x:f>IF('R05 Data'!$A36="","",IF(ISNUMBER('R05 Data'!AB36),IF(AND('R05 Data'!AB36&gt;=1,'R05 Data'!AB36&lt;=5,MOD('R05 Data'!AB36,1)=0),'R05 Data'!AB36,""),""))</x:f>
      </x:c>
    </x:row>
    <x:row r="37" ht="22" customHeight="1">
      <x:c r="A37" s="92" t="str">
        <x:f>IF('R05 Data'!A37="","",'R05 Data'!A37)</x:f>
      </x:c>
      <x:c r="B37" s="92" t="str">
        <x:f>IF('R05 Data'!B37="","",'R05 Data'!B37)</x:f>
      </x:c>
      <x:c r="C37" s="92" t="str">
        <x:f>IF('R05 Data'!C37="","",'R05 Data'!C37)</x:f>
      </x:c>
      <x:c r="D37" s="92" t="str">
        <x:f>IF('R05 Data'!D37="","",'R05 Data'!D37)</x:f>
      </x:c>
      <x:c r="E37" s="92" t="str">
        <x:f>IF('R05 Data'!$A37="","",IF(ISNUMBER('R05 Data'!E37),IF(AND('R05 Data'!E37&gt;=1,'R05 Data'!E37&lt;=5,MOD('R05 Data'!E37,1)=0),'R05 Data'!E37,""),""))</x:f>
      </x:c>
      <x:c r="F37" s="92" t="str">
        <x:f>IF('R05 Data'!$A37="","",IF(ISNUMBER('R05 Data'!F37),IF(AND('R05 Data'!F37&gt;=1,'R05 Data'!F37&lt;=5,MOD('R05 Data'!F37,1)=0),'R05 Data'!F37,""),""))</x:f>
      </x:c>
      <x:c r="G37" s="92" t="str">
        <x:f>IF('R05 Data'!$A37="","",IF(ISNUMBER('R05 Data'!G37),IF(AND('R05 Data'!G37&gt;=1,'R05 Data'!G37&lt;=5,MOD('R05 Data'!G37,1)=0),'R05 Data'!G37,""),""))</x:f>
      </x:c>
      <x:c r="H37" s="92" t="str">
        <x:f>IF('R05 Data'!$A37="","",IF(ISNUMBER('R05 Data'!H37),IF(AND('R05 Data'!H37&gt;=1,'R05 Data'!H37&lt;=5,MOD('R05 Data'!H37,1)=0),'R05 Data'!H37,""),""))</x:f>
      </x:c>
      <x:c r="I37" s="92" t="str">
        <x:f>IF('R05 Data'!$A37="","",IF(ISNUMBER('R05 Data'!I37),IF(AND('R05 Data'!I37&gt;=1,'R05 Data'!I37&lt;=5,MOD('R05 Data'!I37,1)=0),'R05 Data'!I37,""),""))</x:f>
      </x:c>
      <x:c r="J37" s="92" t="str">
        <x:f>IF('R05 Data'!$A37="","",IF(ISNUMBER('R05 Data'!J37),IF(AND('R05 Data'!J37&gt;=1,'R05 Data'!J37&lt;=5,MOD('R05 Data'!J37,1)=0),'R05 Data'!J37,""),""))</x:f>
      </x:c>
      <x:c r="K37" s="92" t="str">
        <x:f>IF('R05 Data'!$A37="","",IF(ISNUMBER('R05 Data'!K37),IF(AND('R05 Data'!K37&gt;=1,'R05 Data'!K37&lt;=5,MOD('R05 Data'!K37,1)=0),'R05 Data'!K37,""),""))</x:f>
      </x:c>
      <x:c r="L37" s="92" t="str">
        <x:f>IF('R05 Data'!$A37="","",IF(ISNUMBER('R05 Data'!L37),IF(AND('R05 Data'!L37&gt;=1,'R05 Data'!L37&lt;=5,MOD('R05 Data'!L37,1)=0),'R05 Data'!L37,""),""))</x:f>
      </x:c>
      <x:c r="M37" s="142" t="str">
        <x:f>IF('R05 Data'!$A37="","",IF(ISNUMBER('R05 Data'!M37),IF(AND('R05 Data'!M37&gt;=1,'R05 Data'!M37&lt;=5,MOD('R05 Data'!M37,1)=0),'R05 Data'!M37,""),""))</x:f>
      </x:c>
      <x:c r="N37" s="142" t="str">
        <x:f>IF('R05 Data'!$A37="","",IF(ISNUMBER('R05 Data'!N37),IF(AND('R05 Data'!N37&gt;=1,'R05 Data'!N37&lt;=5,MOD('R05 Data'!N37,1)=0),'R05 Data'!N37,""),""))</x:f>
      </x:c>
      <x:c r="O37" s="142" t="str">
        <x:f>IF('R05 Data'!$A37="","",IF(ISNUMBER('R05 Data'!O37),IF(AND('R05 Data'!O37&gt;=1,'R05 Data'!O37&lt;=5,MOD('R05 Data'!O37,1)=0),'R05 Data'!O37,""),""))</x:f>
      </x:c>
      <x:c r="P37" s="142" t="str">
        <x:f>IF('R05 Data'!$A37="","",IF(ISNUMBER('R05 Data'!P37),IF(AND('R05 Data'!P37&gt;=1,'R05 Data'!P37&lt;=5,MOD('R05 Data'!P37,1)=0),'R05 Data'!P37,""),""))</x:f>
      </x:c>
      <x:c r="Q37" s="142" t="str">
        <x:f>IF('R05 Data'!$A37="","",IF(ISNUMBER('R05 Data'!Q37),IF(AND('R05 Data'!Q37&gt;=1,'R05 Data'!Q37&lt;=5,MOD('R05 Data'!Q37,1)=0),'R05 Data'!Q37,""),""))</x:f>
      </x:c>
      <x:c r="R37" s="142" t="str">
        <x:f>IF('R05 Data'!$A37="","",IF(ISNUMBER('R05 Data'!R37),IF(AND('R05 Data'!R37&gt;=1,'R05 Data'!R37&lt;=5,MOD('R05 Data'!R37,1)=0),'R05 Data'!R37,""),""))</x:f>
      </x:c>
      <x:c r="S37" s="142" t="str">
        <x:f>IF('R05 Data'!$A37="","",IF(ISNUMBER('R05 Data'!S37),IF(AND('R05 Data'!S37&gt;=1,'R05 Data'!S37&lt;=5,MOD('R05 Data'!S37,1)=0),'R05 Data'!S37,""),""))</x:f>
      </x:c>
      <x:c r="T37" s="142" t="str">
        <x:f>IF('R05 Data'!$A37="","",IF(ISNUMBER('R05 Data'!T37),IF(AND('R05 Data'!T37&gt;=1,'R05 Data'!T37&lt;=5,MOD('R05 Data'!T37,1)=0),'R05 Data'!T37,""),""))</x:f>
      </x:c>
      <x:c r="U37" s="142" t="str">
        <x:f>IF('R05 Data'!$A37="","",IF(ISNUMBER('R05 Data'!U37),IF(AND('R05 Data'!U37&gt;=1,'R05 Data'!U37&lt;=5,MOD('R05 Data'!U37,1)=0),'R05 Data'!U37,""),""))</x:f>
      </x:c>
      <x:c r="V37" s="142" t="str">
        <x:f>IF('R05 Data'!$A37="","",IF(ISNUMBER('R05 Data'!V37),IF(AND('R05 Data'!V37&gt;=1,'R05 Data'!V37&lt;=5,MOD('R05 Data'!V37,1)=0),'R05 Data'!V37,""),""))</x:f>
      </x:c>
      <x:c r="W37" s="142" t="str">
        <x:f>IF('R05 Data'!$A37="","",IF(ISNUMBER('R05 Data'!W37),IF(AND('R05 Data'!W37&gt;=1,'R05 Data'!W37&lt;=5,MOD('R05 Data'!W37,1)=0),'R05 Data'!W37,""),""))</x:f>
      </x:c>
      <x:c r="X37" s="142" t="str">
        <x:f>IF('R05 Data'!$A37="","",IF(ISNUMBER('R05 Data'!X37),IF(AND('R05 Data'!X37&gt;=1,'R05 Data'!X37&lt;=5,MOD('R05 Data'!X37,1)=0),'R05 Data'!X37,""),""))</x:f>
      </x:c>
      <x:c r="Y37" s="142" t="str">
        <x:f>IF('R05 Data'!$A37="","",IF(ISNUMBER('R05 Data'!Y37),IF(AND('R05 Data'!Y37&gt;=1,'R05 Data'!Y37&lt;=5,MOD('R05 Data'!Y37,1)=0),'R05 Data'!Y37,""),""))</x:f>
      </x:c>
      <x:c r="Z37" s="142" t="str">
        <x:f>IF('R05 Data'!$A37="","",IF(ISNUMBER('R05 Data'!Z37),IF(AND('R05 Data'!Z37&gt;=1,'R05 Data'!Z37&lt;=5,MOD('R05 Data'!Z37,1)=0),'R05 Data'!Z37,""),""))</x:f>
      </x:c>
      <x:c r="AA37" s="142" t="str">
        <x:f>IF('R05 Data'!$A37="","",IF(ISNUMBER('R05 Data'!AA37),IF(AND('R05 Data'!AA37&gt;=1,'R05 Data'!AA37&lt;=5,MOD('R05 Data'!AA37,1)=0),'R05 Data'!AA37,""),""))</x:f>
      </x:c>
      <x:c r="AB37" s="142" t="str">
        <x:f>IF('R05 Data'!$A37="","",IF(ISNUMBER('R05 Data'!AB37),IF(AND('R05 Data'!AB37&gt;=1,'R05 Data'!AB37&lt;=5,MOD('R05 Data'!AB37,1)=0),'R05 Data'!AB37,""),""))</x:f>
      </x:c>
    </x:row>
    <x:row r="38" ht="22" customHeight="1">
      <x:c r="A38" s="92" t="str">
        <x:f>IF('R05 Data'!A38="","",'R05 Data'!A38)</x:f>
      </x:c>
      <x:c r="B38" s="92" t="str">
        <x:f>IF('R05 Data'!B38="","",'R05 Data'!B38)</x:f>
      </x:c>
      <x:c r="C38" s="92" t="str">
        <x:f>IF('R05 Data'!C38="","",'R05 Data'!C38)</x:f>
      </x:c>
      <x:c r="D38" s="92" t="str">
        <x:f>IF('R05 Data'!D38="","",'R05 Data'!D38)</x:f>
      </x:c>
      <x:c r="E38" s="92" t="str">
        <x:f>IF('R05 Data'!$A38="","",IF(ISNUMBER('R05 Data'!E38),IF(AND('R05 Data'!E38&gt;=1,'R05 Data'!E38&lt;=5,MOD('R05 Data'!E38,1)=0),'R05 Data'!E38,""),""))</x:f>
      </x:c>
      <x:c r="F38" s="92" t="str">
        <x:f>IF('R05 Data'!$A38="","",IF(ISNUMBER('R05 Data'!F38),IF(AND('R05 Data'!F38&gt;=1,'R05 Data'!F38&lt;=5,MOD('R05 Data'!F38,1)=0),'R05 Data'!F38,""),""))</x:f>
      </x:c>
      <x:c r="G38" s="92" t="str">
        <x:f>IF('R05 Data'!$A38="","",IF(ISNUMBER('R05 Data'!G38),IF(AND('R05 Data'!G38&gt;=1,'R05 Data'!G38&lt;=5,MOD('R05 Data'!G38,1)=0),'R05 Data'!G38,""),""))</x:f>
      </x:c>
      <x:c r="H38" s="92" t="str">
        <x:f>IF('R05 Data'!$A38="","",IF(ISNUMBER('R05 Data'!H38),IF(AND('R05 Data'!H38&gt;=1,'R05 Data'!H38&lt;=5,MOD('R05 Data'!H38,1)=0),'R05 Data'!H38,""),""))</x:f>
      </x:c>
      <x:c r="I38" s="92" t="str">
        <x:f>IF('R05 Data'!$A38="","",IF(ISNUMBER('R05 Data'!I38),IF(AND('R05 Data'!I38&gt;=1,'R05 Data'!I38&lt;=5,MOD('R05 Data'!I38,1)=0),'R05 Data'!I38,""),""))</x:f>
      </x:c>
      <x:c r="J38" s="92" t="str">
        <x:f>IF('R05 Data'!$A38="","",IF(ISNUMBER('R05 Data'!J38),IF(AND('R05 Data'!J38&gt;=1,'R05 Data'!J38&lt;=5,MOD('R05 Data'!J38,1)=0),'R05 Data'!J38,""),""))</x:f>
      </x:c>
      <x:c r="K38" s="92" t="str">
        <x:f>IF('R05 Data'!$A38="","",IF(ISNUMBER('R05 Data'!K38),IF(AND('R05 Data'!K38&gt;=1,'R05 Data'!K38&lt;=5,MOD('R05 Data'!K38,1)=0),'R05 Data'!K38,""),""))</x:f>
      </x:c>
      <x:c r="L38" s="92" t="str">
        <x:f>IF('R05 Data'!$A38="","",IF(ISNUMBER('R05 Data'!L38),IF(AND('R05 Data'!L38&gt;=1,'R05 Data'!L38&lt;=5,MOD('R05 Data'!L38,1)=0),'R05 Data'!L38,""),""))</x:f>
      </x:c>
      <x:c r="M38" s="142" t="str">
        <x:f>IF('R05 Data'!$A38="","",IF(ISNUMBER('R05 Data'!M38),IF(AND('R05 Data'!M38&gt;=1,'R05 Data'!M38&lt;=5,MOD('R05 Data'!M38,1)=0),'R05 Data'!M38,""),""))</x:f>
      </x:c>
      <x:c r="N38" s="142" t="str">
        <x:f>IF('R05 Data'!$A38="","",IF(ISNUMBER('R05 Data'!N38),IF(AND('R05 Data'!N38&gt;=1,'R05 Data'!N38&lt;=5,MOD('R05 Data'!N38,1)=0),'R05 Data'!N38,""),""))</x:f>
      </x:c>
      <x:c r="O38" s="142" t="str">
        <x:f>IF('R05 Data'!$A38="","",IF(ISNUMBER('R05 Data'!O38),IF(AND('R05 Data'!O38&gt;=1,'R05 Data'!O38&lt;=5,MOD('R05 Data'!O38,1)=0),'R05 Data'!O38,""),""))</x:f>
      </x:c>
      <x:c r="P38" s="142" t="str">
        <x:f>IF('R05 Data'!$A38="","",IF(ISNUMBER('R05 Data'!P38),IF(AND('R05 Data'!P38&gt;=1,'R05 Data'!P38&lt;=5,MOD('R05 Data'!P38,1)=0),'R05 Data'!P38,""),""))</x:f>
      </x:c>
      <x:c r="Q38" s="142" t="str">
        <x:f>IF('R05 Data'!$A38="","",IF(ISNUMBER('R05 Data'!Q38),IF(AND('R05 Data'!Q38&gt;=1,'R05 Data'!Q38&lt;=5,MOD('R05 Data'!Q38,1)=0),'R05 Data'!Q38,""),""))</x:f>
      </x:c>
      <x:c r="R38" s="142" t="str">
        <x:f>IF('R05 Data'!$A38="","",IF(ISNUMBER('R05 Data'!R38),IF(AND('R05 Data'!R38&gt;=1,'R05 Data'!R38&lt;=5,MOD('R05 Data'!R38,1)=0),'R05 Data'!R38,""),""))</x:f>
      </x:c>
      <x:c r="S38" s="142" t="str">
        <x:f>IF('R05 Data'!$A38="","",IF(ISNUMBER('R05 Data'!S38),IF(AND('R05 Data'!S38&gt;=1,'R05 Data'!S38&lt;=5,MOD('R05 Data'!S38,1)=0),'R05 Data'!S38,""),""))</x:f>
      </x:c>
      <x:c r="T38" s="142" t="str">
        <x:f>IF('R05 Data'!$A38="","",IF(ISNUMBER('R05 Data'!T38),IF(AND('R05 Data'!T38&gt;=1,'R05 Data'!T38&lt;=5,MOD('R05 Data'!T38,1)=0),'R05 Data'!T38,""),""))</x:f>
      </x:c>
      <x:c r="U38" s="142" t="str">
        <x:f>IF('R05 Data'!$A38="","",IF(ISNUMBER('R05 Data'!U38),IF(AND('R05 Data'!U38&gt;=1,'R05 Data'!U38&lt;=5,MOD('R05 Data'!U38,1)=0),'R05 Data'!U38,""),""))</x:f>
      </x:c>
      <x:c r="V38" s="142" t="str">
        <x:f>IF('R05 Data'!$A38="","",IF(ISNUMBER('R05 Data'!V38),IF(AND('R05 Data'!V38&gt;=1,'R05 Data'!V38&lt;=5,MOD('R05 Data'!V38,1)=0),'R05 Data'!V38,""),""))</x:f>
      </x:c>
      <x:c r="W38" s="142" t="str">
        <x:f>IF('R05 Data'!$A38="","",IF(ISNUMBER('R05 Data'!W38),IF(AND('R05 Data'!W38&gt;=1,'R05 Data'!W38&lt;=5,MOD('R05 Data'!W38,1)=0),'R05 Data'!W38,""),""))</x:f>
      </x:c>
      <x:c r="X38" s="142" t="str">
        <x:f>IF('R05 Data'!$A38="","",IF(ISNUMBER('R05 Data'!X38),IF(AND('R05 Data'!X38&gt;=1,'R05 Data'!X38&lt;=5,MOD('R05 Data'!X38,1)=0),'R05 Data'!X38,""),""))</x:f>
      </x:c>
      <x:c r="Y38" s="142" t="str">
        <x:f>IF('R05 Data'!$A38="","",IF(ISNUMBER('R05 Data'!Y38),IF(AND('R05 Data'!Y38&gt;=1,'R05 Data'!Y38&lt;=5,MOD('R05 Data'!Y38,1)=0),'R05 Data'!Y38,""),""))</x:f>
      </x:c>
      <x:c r="Z38" s="142" t="str">
        <x:f>IF('R05 Data'!$A38="","",IF(ISNUMBER('R05 Data'!Z38),IF(AND('R05 Data'!Z38&gt;=1,'R05 Data'!Z38&lt;=5,MOD('R05 Data'!Z38,1)=0),'R05 Data'!Z38,""),""))</x:f>
      </x:c>
      <x:c r="AA38" s="142" t="str">
        <x:f>IF('R05 Data'!$A38="","",IF(ISNUMBER('R05 Data'!AA38),IF(AND('R05 Data'!AA38&gt;=1,'R05 Data'!AA38&lt;=5,MOD('R05 Data'!AA38,1)=0),'R05 Data'!AA38,""),""))</x:f>
      </x:c>
      <x:c r="AB38" s="142" t="str">
        <x:f>IF('R05 Data'!$A38="","",IF(ISNUMBER('R05 Data'!AB38),IF(AND('R05 Data'!AB38&gt;=1,'R05 Data'!AB38&lt;=5,MOD('R05 Data'!AB38,1)=0),'R05 Data'!AB38,""),""))</x:f>
      </x:c>
    </x:row>
    <x:row r="39" ht="22" customHeight="1">
      <x:c r="A39" s="92" t="str">
        <x:f>IF('R05 Data'!A39="","",'R05 Data'!A39)</x:f>
      </x:c>
      <x:c r="B39" s="92" t="str">
        <x:f>IF('R05 Data'!B39="","",'R05 Data'!B39)</x:f>
      </x:c>
      <x:c r="C39" s="92" t="str">
        <x:f>IF('R05 Data'!C39="","",'R05 Data'!C39)</x:f>
      </x:c>
      <x:c r="D39" s="92" t="str">
        <x:f>IF('R05 Data'!D39="","",'R05 Data'!D39)</x:f>
      </x:c>
      <x:c r="E39" s="92" t="str">
        <x:f>IF('R05 Data'!$A39="","",IF(ISNUMBER('R05 Data'!E39),IF(AND('R05 Data'!E39&gt;=1,'R05 Data'!E39&lt;=5,MOD('R05 Data'!E39,1)=0),'R05 Data'!E39,""),""))</x:f>
      </x:c>
      <x:c r="F39" s="92" t="str">
        <x:f>IF('R05 Data'!$A39="","",IF(ISNUMBER('R05 Data'!F39),IF(AND('R05 Data'!F39&gt;=1,'R05 Data'!F39&lt;=5,MOD('R05 Data'!F39,1)=0),'R05 Data'!F39,""),""))</x:f>
      </x:c>
      <x:c r="G39" s="92" t="str">
        <x:f>IF('R05 Data'!$A39="","",IF(ISNUMBER('R05 Data'!G39),IF(AND('R05 Data'!G39&gt;=1,'R05 Data'!G39&lt;=5,MOD('R05 Data'!G39,1)=0),'R05 Data'!G39,""),""))</x:f>
      </x:c>
      <x:c r="H39" s="92" t="str">
        <x:f>IF('R05 Data'!$A39="","",IF(ISNUMBER('R05 Data'!H39),IF(AND('R05 Data'!H39&gt;=1,'R05 Data'!H39&lt;=5,MOD('R05 Data'!H39,1)=0),'R05 Data'!H39,""),""))</x:f>
      </x:c>
      <x:c r="I39" s="92" t="str">
        <x:f>IF('R05 Data'!$A39="","",IF(ISNUMBER('R05 Data'!I39),IF(AND('R05 Data'!I39&gt;=1,'R05 Data'!I39&lt;=5,MOD('R05 Data'!I39,1)=0),'R05 Data'!I39,""),""))</x:f>
      </x:c>
      <x:c r="J39" s="92" t="str">
        <x:f>IF('R05 Data'!$A39="","",IF(ISNUMBER('R05 Data'!J39),IF(AND('R05 Data'!J39&gt;=1,'R05 Data'!J39&lt;=5,MOD('R05 Data'!J39,1)=0),'R05 Data'!J39,""),""))</x:f>
      </x:c>
      <x:c r="K39" s="92" t="str">
        <x:f>IF('R05 Data'!$A39="","",IF(ISNUMBER('R05 Data'!K39),IF(AND('R05 Data'!K39&gt;=1,'R05 Data'!K39&lt;=5,MOD('R05 Data'!K39,1)=0),'R05 Data'!K39,""),""))</x:f>
      </x:c>
      <x:c r="L39" s="92" t="str">
        <x:f>IF('R05 Data'!$A39="","",IF(ISNUMBER('R05 Data'!L39),IF(AND('R05 Data'!L39&gt;=1,'R05 Data'!L39&lt;=5,MOD('R05 Data'!L39,1)=0),'R05 Data'!L39,""),""))</x:f>
      </x:c>
      <x:c r="M39" s="142" t="str">
        <x:f>IF('R05 Data'!$A39="","",IF(ISNUMBER('R05 Data'!M39),IF(AND('R05 Data'!M39&gt;=1,'R05 Data'!M39&lt;=5,MOD('R05 Data'!M39,1)=0),'R05 Data'!M39,""),""))</x:f>
      </x:c>
      <x:c r="N39" s="142" t="str">
        <x:f>IF('R05 Data'!$A39="","",IF(ISNUMBER('R05 Data'!N39),IF(AND('R05 Data'!N39&gt;=1,'R05 Data'!N39&lt;=5,MOD('R05 Data'!N39,1)=0),'R05 Data'!N39,""),""))</x:f>
      </x:c>
      <x:c r="O39" s="142" t="str">
        <x:f>IF('R05 Data'!$A39="","",IF(ISNUMBER('R05 Data'!O39),IF(AND('R05 Data'!O39&gt;=1,'R05 Data'!O39&lt;=5,MOD('R05 Data'!O39,1)=0),'R05 Data'!O39,""),""))</x:f>
      </x:c>
      <x:c r="P39" s="142" t="str">
        <x:f>IF('R05 Data'!$A39="","",IF(ISNUMBER('R05 Data'!P39),IF(AND('R05 Data'!P39&gt;=1,'R05 Data'!P39&lt;=5,MOD('R05 Data'!P39,1)=0),'R05 Data'!P39,""),""))</x:f>
      </x:c>
      <x:c r="Q39" s="142" t="str">
        <x:f>IF('R05 Data'!$A39="","",IF(ISNUMBER('R05 Data'!Q39),IF(AND('R05 Data'!Q39&gt;=1,'R05 Data'!Q39&lt;=5,MOD('R05 Data'!Q39,1)=0),'R05 Data'!Q39,""),""))</x:f>
      </x:c>
      <x:c r="R39" s="142" t="str">
        <x:f>IF('R05 Data'!$A39="","",IF(ISNUMBER('R05 Data'!R39),IF(AND('R05 Data'!R39&gt;=1,'R05 Data'!R39&lt;=5,MOD('R05 Data'!R39,1)=0),'R05 Data'!R39,""),""))</x:f>
      </x:c>
      <x:c r="S39" s="142" t="str">
        <x:f>IF('R05 Data'!$A39="","",IF(ISNUMBER('R05 Data'!S39),IF(AND('R05 Data'!S39&gt;=1,'R05 Data'!S39&lt;=5,MOD('R05 Data'!S39,1)=0),'R05 Data'!S39,""),""))</x:f>
      </x:c>
      <x:c r="T39" s="142" t="str">
        <x:f>IF('R05 Data'!$A39="","",IF(ISNUMBER('R05 Data'!T39),IF(AND('R05 Data'!T39&gt;=1,'R05 Data'!T39&lt;=5,MOD('R05 Data'!T39,1)=0),'R05 Data'!T39,""),""))</x:f>
      </x:c>
      <x:c r="U39" s="142" t="str">
        <x:f>IF('R05 Data'!$A39="","",IF(ISNUMBER('R05 Data'!U39),IF(AND('R05 Data'!U39&gt;=1,'R05 Data'!U39&lt;=5,MOD('R05 Data'!U39,1)=0),'R05 Data'!U39,""),""))</x:f>
      </x:c>
      <x:c r="V39" s="142" t="str">
        <x:f>IF('R05 Data'!$A39="","",IF(ISNUMBER('R05 Data'!V39),IF(AND('R05 Data'!V39&gt;=1,'R05 Data'!V39&lt;=5,MOD('R05 Data'!V39,1)=0),'R05 Data'!V39,""),""))</x:f>
      </x:c>
      <x:c r="W39" s="142" t="str">
        <x:f>IF('R05 Data'!$A39="","",IF(ISNUMBER('R05 Data'!W39),IF(AND('R05 Data'!W39&gt;=1,'R05 Data'!W39&lt;=5,MOD('R05 Data'!W39,1)=0),'R05 Data'!W39,""),""))</x:f>
      </x:c>
      <x:c r="X39" s="142" t="str">
        <x:f>IF('R05 Data'!$A39="","",IF(ISNUMBER('R05 Data'!X39),IF(AND('R05 Data'!X39&gt;=1,'R05 Data'!X39&lt;=5,MOD('R05 Data'!X39,1)=0),'R05 Data'!X39,""),""))</x:f>
      </x:c>
      <x:c r="Y39" s="142" t="str">
        <x:f>IF('R05 Data'!$A39="","",IF(ISNUMBER('R05 Data'!Y39),IF(AND('R05 Data'!Y39&gt;=1,'R05 Data'!Y39&lt;=5,MOD('R05 Data'!Y39,1)=0),'R05 Data'!Y39,""),""))</x:f>
      </x:c>
      <x:c r="Z39" s="142" t="str">
        <x:f>IF('R05 Data'!$A39="","",IF(ISNUMBER('R05 Data'!Z39),IF(AND('R05 Data'!Z39&gt;=1,'R05 Data'!Z39&lt;=5,MOD('R05 Data'!Z39,1)=0),'R05 Data'!Z39,""),""))</x:f>
      </x:c>
      <x:c r="AA39" s="142" t="str">
        <x:f>IF('R05 Data'!$A39="","",IF(ISNUMBER('R05 Data'!AA39),IF(AND('R05 Data'!AA39&gt;=1,'R05 Data'!AA39&lt;=5,MOD('R05 Data'!AA39,1)=0),'R05 Data'!AA39,""),""))</x:f>
      </x:c>
      <x:c r="AB39" s="142" t="str">
        <x:f>IF('R05 Data'!$A39="","",IF(ISNUMBER('R05 Data'!AB39),IF(AND('R05 Data'!AB39&gt;=1,'R05 Data'!AB39&lt;=5,MOD('R05 Data'!AB39,1)=0),'R05 Data'!AB39,""),""))</x:f>
      </x:c>
    </x:row>
    <x:row r="40" ht="22" customHeight="1">
      <x:c r="A40" s="92" t="str">
        <x:f>IF('R05 Data'!A40="","",'R05 Data'!A40)</x:f>
      </x:c>
      <x:c r="B40" s="92" t="str">
        <x:f>IF('R05 Data'!B40="","",'R05 Data'!B40)</x:f>
      </x:c>
      <x:c r="C40" s="92" t="str">
        <x:f>IF('R05 Data'!C40="","",'R05 Data'!C40)</x:f>
      </x:c>
      <x:c r="D40" s="92" t="str">
        <x:f>IF('R05 Data'!D40="","",'R05 Data'!D40)</x:f>
      </x:c>
      <x:c r="E40" s="92" t="str">
        <x:f>IF('R05 Data'!$A40="","",IF(ISNUMBER('R05 Data'!E40),IF(AND('R05 Data'!E40&gt;=1,'R05 Data'!E40&lt;=5,MOD('R05 Data'!E40,1)=0),'R05 Data'!E40,""),""))</x:f>
      </x:c>
      <x:c r="F40" s="92" t="str">
        <x:f>IF('R05 Data'!$A40="","",IF(ISNUMBER('R05 Data'!F40),IF(AND('R05 Data'!F40&gt;=1,'R05 Data'!F40&lt;=5,MOD('R05 Data'!F40,1)=0),'R05 Data'!F40,""),""))</x:f>
      </x:c>
      <x:c r="G40" s="92" t="str">
        <x:f>IF('R05 Data'!$A40="","",IF(ISNUMBER('R05 Data'!G40),IF(AND('R05 Data'!G40&gt;=1,'R05 Data'!G40&lt;=5,MOD('R05 Data'!G40,1)=0),'R05 Data'!G40,""),""))</x:f>
      </x:c>
      <x:c r="H40" s="92" t="str">
        <x:f>IF('R05 Data'!$A40="","",IF(ISNUMBER('R05 Data'!H40),IF(AND('R05 Data'!H40&gt;=1,'R05 Data'!H40&lt;=5,MOD('R05 Data'!H40,1)=0),'R05 Data'!H40,""),""))</x:f>
      </x:c>
      <x:c r="I40" s="92" t="str">
        <x:f>IF('R05 Data'!$A40="","",IF(ISNUMBER('R05 Data'!I40),IF(AND('R05 Data'!I40&gt;=1,'R05 Data'!I40&lt;=5,MOD('R05 Data'!I40,1)=0),'R05 Data'!I40,""),""))</x:f>
      </x:c>
      <x:c r="J40" s="92" t="str">
        <x:f>IF('R05 Data'!$A40="","",IF(ISNUMBER('R05 Data'!J40),IF(AND('R05 Data'!J40&gt;=1,'R05 Data'!J40&lt;=5,MOD('R05 Data'!J40,1)=0),'R05 Data'!J40,""),""))</x:f>
      </x:c>
      <x:c r="K40" s="92" t="str">
        <x:f>IF('R05 Data'!$A40="","",IF(ISNUMBER('R05 Data'!K40),IF(AND('R05 Data'!K40&gt;=1,'R05 Data'!K40&lt;=5,MOD('R05 Data'!K40,1)=0),'R05 Data'!K40,""),""))</x:f>
      </x:c>
      <x:c r="L40" s="92" t="str">
        <x:f>IF('R05 Data'!$A40="","",IF(ISNUMBER('R05 Data'!L40),IF(AND('R05 Data'!L40&gt;=1,'R05 Data'!L40&lt;=5,MOD('R05 Data'!L40,1)=0),'R05 Data'!L40,""),""))</x:f>
      </x:c>
      <x:c r="M40" s="142" t="str">
        <x:f>IF('R05 Data'!$A40="","",IF(ISNUMBER('R05 Data'!M40),IF(AND('R05 Data'!M40&gt;=1,'R05 Data'!M40&lt;=5,MOD('R05 Data'!M40,1)=0),'R05 Data'!M40,""),""))</x:f>
      </x:c>
      <x:c r="N40" s="142" t="str">
        <x:f>IF('R05 Data'!$A40="","",IF(ISNUMBER('R05 Data'!N40),IF(AND('R05 Data'!N40&gt;=1,'R05 Data'!N40&lt;=5,MOD('R05 Data'!N40,1)=0),'R05 Data'!N40,""),""))</x:f>
      </x:c>
      <x:c r="O40" s="142" t="str">
        <x:f>IF('R05 Data'!$A40="","",IF(ISNUMBER('R05 Data'!O40),IF(AND('R05 Data'!O40&gt;=1,'R05 Data'!O40&lt;=5,MOD('R05 Data'!O40,1)=0),'R05 Data'!O40,""),""))</x:f>
      </x:c>
      <x:c r="P40" s="142" t="str">
        <x:f>IF('R05 Data'!$A40="","",IF(ISNUMBER('R05 Data'!P40),IF(AND('R05 Data'!P40&gt;=1,'R05 Data'!P40&lt;=5,MOD('R05 Data'!P40,1)=0),'R05 Data'!P40,""),""))</x:f>
      </x:c>
      <x:c r="Q40" s="142" t="str">
        <x:f>IF('R05 Data'!$A40="","",IF(ISNUMBER('R05 Data'!Q40),IF(AND('R05 Data'!Q40&gt;=1,'R05 Data'!Q40&lt;=5,MOD('R05 Data'!Q40,1)=0),'R05 Data'!Q40,""),""))</x:f>
      </x:c>
      <x:c r="R40" s="142" t="str">
        <x:f>IF('R05 Data'!$A40="","",IF(ISNUMBER('R05 Data'!R40),IF(AND('R05 Data'!R40&gt;=1,'R05 Data'!R40&lt;=5,MOD('R05 Data'!R40,1)=0),'R05 Data'!R40,""),""))</x:f>
      </x:c>
      <x:c r="S40" s="142" t="str">
        <x:f>IF('R05 Data'!$A40="","",IF(ISNUMBER('R05 Data'!S40),IF(AND('R05 Data'!S40&gt;=1,'R05 Data'!S40&lt;=5,MOD('R05 Data'!S40,1)=0),'R05 Data'!S40,""),""))</x:f>
      </x:c>
      <x:c r="T40" s="142" t="str">
        <x:f>IF('R05 Data'!$A40="","",IF(ISNUMBER('R05 Data'!T40),IF(AND('R05 Data'!T40&gt;=1,'R05 Data'!T40&lt;=5,MOD('R05 Data'!T40,1)=0),'R05 Data'!T40,""),""))</x:f>
      </x:c>
      <x:c r="U40" s="142" t="str">
        <x:f>IF('R05 Data'!$A40="","",IF(ISNUMBER('R05 Data'!U40),IF(AND('R05 Data'!U40&gt;=1,'R05 Data'!U40&lt;=5,MOD('R05 Data'!U40,1)=0),'R05 Data'!U40,""),""))</x:f>
      </x:c>
      <x:c r="V40" s="142" t="str">
        <x:f>IF('R05 Data'!$A40="","",IF(ISNUMBER('R05 Data'!V40),IF(AND('R05 Data'!V40&gt;=1,'R05 Data'!V40&lt;=5,MOD('R05 Data'!V40,1)=0),'R05 Data'!V40,""),""))</x:f>
      </x:c>
      <x:c r="W40" s="142" t="str">
        <x:f>IF('R05 Data'!$A40="","",IF(ISNUMBER('R05 Data'!W40),IF(AND('R05 Data'!W40&gt;=1,'R05 Data'!W40&lt;=5,MOD('R05 Data'!W40,1)=0),'R05 Data'!W40,""),""))</x:f>
      </x:c>
      <x:c r="X40" s="142" t="str">
        <x:f>IF('R05 Data'!$A40="","",IF(ISNUMBER('R05 Data'!X40),IF(AND('R05 Data'!X40&gt;=1,'R05 Data'!X40&lt;=5,MOD('R05 Data'!X40,1)=0),'R05 Data'!X40,""),""))</x:f>
      </x:c>
      <x:c r="Y40" s="142" t="str">
        <x:f>IF('R05 Data'!$A40="","",IF(ISNUMBER('R05 Data'!Y40),IF(AND('R05 Data'!Y40&gt;=1,'R05 Data'!Y40&lt;=5,MOD('R05 Data'!Y40,1)=0),'R05 Data'!Y40,""),""))</x:f>
      </x:c>
      <x:c r="Z40" s="142" t="str">
        <x:f>IF('R05 Data'!$A40="","",IF(ISNUMBER('R05 Data'!Z40),IF(AND('R05 Data'!Z40&gt;=1,'R05 Data'!Z40&lt;=5,MOD('R05 Data'!Z40,1)=0),'R05 Data'!Z40,""),""))</x:f>
      </x:c>
      <x:c r="AA40" s="142" t="str">
        <x:f>IF('R05 Data'!$A40="","",IF(ISNUMBER('R05 Data'!AA40),IF(AND('R05 Data'!AA40&gt;=1,'R05 Data'!AA40&lt;=5,MOD('R05 Data'!AA40,1)=0),'R05 Data'!AA40,""),""))</x:f>
      </x:c>
      <x:c r="AB40" s="142" t="str">
        <x:f>IF('R05 Data'!$A40="","",IF(ISNUMBER('R05 Data'!AB40),IF(AND('R05 Data'!AB40&gt;=1,'R05 Data'!AB40&lt;=5,MOD('R05 Data'!AB40,1)=0),'R05 Data'!AB40,""),""))</x:f>
      </x:c>
    </x:row>
    <x:row r="41" ht="22" customHeight="1">
      <x:c r="A41" s="92" t="str">
        <x:f>IF('R05 Data'!A41="","",'R05 Data'!A41)</x:f>
      </x:c>
      <x:c r="B41" s="92" t="str">
        <x:f>IF('R05 Data'!B41="","",'R05 Data'!B41)</x:f>
      </x:c>
      <x:c r="C41" s="92" t="str">
        <x:f>IF('R05 Data'!C41="","",'R05 Data'!C41)</x:f>
      </x:c>
      <x:c r="D41" s="92" t="str">
        <x:f>IF('R05 Data'!D41="","",'R05 Data'!D41)</x:f>
      </x:c>
      <x:c r="E41" s="92" t="str">
        <x:f>IF('R05 Data'!$A41="","",IF(ISNUMBER('R05 Data'!E41),IF(AND('R05 Data'!E41&gt;=1,'R05 Data'!E41&lt;=5,MOD('R05 Data'!E41,1)=0),'R05 Data'!E41,""),""))</x:f>
      </x:c>
      <x:c r="F41" s="92" t="str">
        <x:f>IF('R05 Data'!$A41="","",IF(ISNUMBER('R05 Data'!F41),IF(AND('R05 Data'!F41&gt;=1,'R05 Data'!F41&lt;=5,MOD('R05 Data'!F41,1)=0),'R05 Data'!F41,""),""))</x:f>
      </x:c>
      <x:c r="G41" s="92" t="str">
        <x:f>IF('R05 Data'!$A41="","",IF(ISNUMBER('R05 Data'!G41),IF(AND('R05 Data'!G41&gt;=1,'R05 Data'!G41&lt;=5,MOD('R05 Data'!G41,1)=0),'R05 Data'!G41,""),""))</x:f>
      </x:c>
      <x:c r="H41" s="92" t="str">
        <x:f>IF('R05 Data'!$A41="","",IF(ISNUMBER('R05 Data'!H41),IF(AND('R05 Data'!H41&gt;=1,'R05 Data'!H41&lt;=5,MOD('R05 Data'!H41,1)=0),'R05 Data'!H41,""),""))</x:f>
      </x:c>
      <x:c r="I41" s="92" t="str">
        <x:f>IF('R05 Data'!$A41="","",IF(ISNUMBER('R05 Data'!I41),IF(AND('R05 Data'!I41&gt;=1,'R05 Data'!I41&lt;=5,MOD('R05 Data'!I41,1)=0),'R05 Data'!I41,""),""))</x:f>
      </x:c>
      <x:c r="J41" s="92" t="str">
        <x:f>IF('R05 Data'!$A41="","",IF(ISNUMBER('R05 Data'!J41),IF(AND('R05 Data'!J41&gt;=1,'R05 Data'!J41&lt;=5,MOD('R05 Data'!J41,1)=0),'R05 Data'!J41,""),""))</x:f>
      </x:c>
      <x:c r="K41" s="92" t="str">
        <x:f>IF('R05 Data'!$A41="","",IF(ISNUMBER('R05 Data'!K41),IF(AND('R05 Data'!K41&gt;=1,'R05 Data'!K41&lt;=5,MOD('R05 Data'!K41,1)=0),'R05 Data'!K41,""),""))</x:f>
      </x:c>
      <x:c r="L41" s="92" t="str">
        <x:f>IF('R05 Data'!$A41="","",IF(ISNUMBER('R05 Data'!L41),IF(AND('R05 Data'!L41&gt;=1,'R05 Data'!L41&lt;=5,MOD('R05 Data'!L41,1)=0),'R05 Data'!L41,""),""))</x:f>
      </x:c>
      <x:c r="M41" s="142" t="str">
        <x:f>IF('R05 Data'!$A41="","",IF(ISNUMBER('R05 Data'!M41),IF(AND('R05 Data'!M41&gt;=1,'R05 Data'!M41&lt;=5,MOD('R05 Data'!M41,1)=0),'R05 Data'!M41,""),""))</x:f>
      </x:c>
      <x:c r="N41" s="142" t="str">
        <x:f>IF('R05 Data'!$A41="","",IF(ISNUMBER('R05 Data'!N41),IF(AND('R05 Data'!N41&gt;=1,'R05 Data'!N41&lt;=5,MOD('R05 Data'!N41,1)=0),'R05 Data'!N41,""),""))</x:f>
      </x:c>
      <x:c r="O41" s="142" t="str">
        <x:f>IF('R05 Data'!$A41="","",IF(ISNUMBER('R05 Data'!O41),IF(AND('R05 Data'!O41&gt;=1,'R05 Data'!O41&lt;=5,MOD('R05 Data'!O41,1)=0),'R05 Data'!O41,""),""))</x:f>
      </x:c>
      <x:c r="P41" s="142" t="str">
        <x:f>IF('R05 Data'!$A41="","",IF(ISNUMBER('R05 Data'!P41),IF(AND('R05 Data'!P41&gt;=1,'R05 Data'!P41&lt;=5,MOD('R05 Data'!P41,1)=0),'R05 Data'!P41,""),""))</x:f>
      </x:c>
      <x:c r="Q41" s="142" t="str">
        <x:f>IF('R05 Data'!$A41="","",IF(ISNUMBER('R05 Data'!Q41),IF(AND('R05 Data'!Q41&gt;=1,'R05 Data'!Q41&lt;=5,MOD('R05 Data'!Q41,1)=0),'R05 Data'!Q41,""),""))</x:f>
      </x:c>
      <x:c r="R41" s="142" t="str">
        <x:f>IF('R05 Data'!$A41="","",IF(ISNUMBER('R05 Data'!R41),IF(AND('R05 Data'!R41&gt;=1,'R05 Data'!R41&lt;=5,MOD('R05 Data'!R41,1)=0),'R05 Data'!R41,""),""))</x:f>
      </x:c>
      <x:c r="S41" s="142" t="str">
        <x:f>IF('R05 Data'!$A41="","",IF(ISNUMBER('R05 Data'!S41),IF(AND('R05 Data'!S41&gt;=1,'R05 Data'!S41&lt;=5,MOD('R05 Data'!S41,1)=0),'R05 Data'!S41,""),""))</x:f>
      </x:c>
      <x:c r="T41" s="142" t="str">
        <x:f>IF('R05 Data'!$A41="","",IF(ISNUMBER('R05 Data'!T41),IF(AND('R05 Data'!T41&gt;=1,'R05 Data'!T41&lt;=5,MOD('R05 Data'!T41,1)=0),'R05 Data'!T41,""),""))</x:f>
      </x:c>
      <x:c r="U41" s="142" t="str">
        <x:f>IF('R05 Data'!$A41="","",IF(ISNUMBER('R05 Data'!U41),IF(AND('R05 Data'!U41&gt;=1,'R05 Data'!U41&lt;=5,MOD('R05 Data'!U41,1)=0),'R05 Data'!U41,""),""))</x:f>
      </x:c>
      <x:c r="V41" s="142" t="str">
        <x:f>IF('R05 Data'!$A41="","",IF(ISNUMBER('R05 Data'!V41),IF(AND('R05 Data'!V41&gt;=1,'R05 Data'!V41&lt;=5,MOD('R05 Data'!V41,1)=0),'R05 Data'!V41,""),""))</x:f>
      </x:c>
      <x:c r="W41" s="142" t="str">
        <x:f>IF('R05 Data'!$A41="","",IF(ISNUMBER('R05 Data'!W41),IF(AND('R05 Data'!W41&gt;=1,'R05 Data'!W41&lt;=5,MOD('R05 Data'!W41,1)=0),'R05 Data'!W41,""),""))</x:f>
      </x:c>
      <x:c r="X41" s="142" t="str">
        <x:f>IF('R05 Data'!$A41="","",IF(ISNUMBER('R05 Data'!X41),IF(AND('R05 Data'!X41&gt;=1,'R05 Data'!X41&lt;=5,MOD('R05 Data'!X41,1)=0),'R05 Data'!X41,""),""))</x:f>
      </x:c>
      <x:c r="Y41" s="142" t="str">
        <x:f>IF('R05 Data'!$A41="","",IF(ISNUMBER('R05 Data'!Y41),IF(AND('R05 Data'!Y41&gt;=1,'R05 Data'!Y41&lt;=5,MOD('R05 Data'!Y41,1)=0),'R05 Data'!Y41,""),""))</x:f>
      </x:c>
      <x:c r="Z41" s="142" t="str">
        <x:f>IF('R05 Data'!$A41="","",IF(ISNUMBER('R05 Data'!Z41),IF(AND('R05 Data'!Z41&gt;=1,'R05 Data'!Z41&lt;=5,MOD('R05 Data'!Z41,1)=0),'R05 Data'!Z41,""),""))</x:f>
      </x:c>
      <x:c r="AA41" s="142" t="str">
        <x:f>IF('R05 Data'!$A41="","",IF(ISNUMBER('R05 Data'!AA41),IF(AND('R05 Data'!AA41&gt;=1,'R05 Data'!AA41&lt;=5,MOD('R05 Data'!AA41,1)=0),'R05 Data'!AA41,""),""))</x:f>
      </x:c>
      <x:c r="AB41" s="142" t="str">
        <x:f>IF('R05 Data'!$A41="","",IF(ISNUMBER('R05 Data'!AB41),IF(AND('R05 Data'!AB41&gt;=1,'R05 Data'!AB41&lt;=5,MOD('R05 Data'!AB41,1)=0),'R05 Data'!AB41,""),""))</x:f>
      </x:c>
    </x:row>
    <x:row r="42" ht="22" customHeight="1">
      <x:c r="A42" s="92" t="str">
        <x:f>IF('R05 Data'!A42="","",'R05 Data'!A42)</x:f>
      </x:c>
      <x:c r="B42" s="92" t="str">
        <x:f>IF('R05 Data'!B42="","",'R05 Data'!B42)</x:f>
      </x:c>
      <x:c r="C42" s="92" t="str">
        <x:f>IF('R05 Data'!C42="","",'R05 Data'!C42)</x:f>
      </x:c>
      <x:c r="D42" s="92" t="str">
        <x:f>IF('R05 Data'!D42="","",'R05 Data'!D42)</x:f>
      </x:c>
      <x:c r="E42" s="92" t="str">
        <x:f>IF('R05 Data'!$A42="","",IF(ISNUMBER('R05 Data'!E42),IF(AND('R05 Data'!E42&gt;=1,'R05 Data'!E42&lt;=5,MOD('R05 Data'!E42,1)=0),'R05 Data'!E42,""),""))</x:f>
      </x:c>
      <x:c r="F42" s="92" t="str">
        <x:f>IF('R05 Data'!$A42="","",IF(ISNUMBER('R05 Data'!F42),IF(AND('R05 Data'!F42&gt;=1,'R05 Data'!F42&lt;=5,MOD('R05 Data'!F42,1)=0),'R05 Data'!F42,""),""))</x:f>
      </x:c>
      <x:c r="G42" s="92" t="str">
        <x:f>IF('R05 Data'!$A42="","",IF(ISNUMBER('R05 Data'!G42),IF(AND('R05 Data'!G42&gt;=1,'R05 Data'!G42&lt;=5,MOD('R05 Data'!G42,1)=0),'R05 Data'!G42,""),""))</x:f>
      </x:c>
      <x:c r="H42" s="92" t="str">
        <x:f>IF('R05 Data'!$A42="","",IF(ISNUMBER('R05 Data'!H42),IF(AND('R05 Data'!H42&gt;=1,'R05 Data'!H42&lt;=5,MOD('R05 Data'!H42,1)=0),'R05 Data'!H42,""),""))</x:f>
      </x:c>
      <x:c r="I42" s="92" t="str">
        <x:f>IF('R05 Data'!$A42="","",IF(ISNUMBER('R05 Data'!I42),IF(AND('R05 Data'!I42&gt;=1,'R05 Data'!I42&lt;=5,MOD('R05 Data'!I42,1)=0),'R05 Data'!I42,""),""))</x:f>
      </x:c>
      <x:c r="J42" s="92" t="str">
        <x:f>IF('R05 Data'!$A42="","",IF(ISNUMBER('R05 Data'!J42),IF(AND('R05 Data'!J42&gt;=1,'R05 Data'!J42&lt;=5,MOD('R05 Data'!J42,1)=0),'R05 Data'!J42,""),""))</x:f>
      </x:c>
      <x:c r="K42" s="92" t="str">
        <x:f>IF('R05 Data'!$A42="","",IF(ISNUMBER('R05 Data'!K42),IF(AND('R05 Data'!K42&gt;=1,'R05 Data'!K42&lt;=5,MOD('R05 Data'!K42,1)=0),'R05 Data'!K42,""),""))</x:f>
      </x:c>
      <x:c r="L42" s="92" t="str">
        <x:f>IF('R05 Data'!$A42="","",IF(ISNUMBER('R05 Data'!L42),IF(AND('R05 Data'!L42&gt;=1,'R05 Data'!L42&lt;=5,MOD('R05 Data'!L42,1)=0),'R05 Data'!L42,""),""))</x:f>
      </x:c>
      <x:c r="M42" s="142" t="str">
        <x:f>IF('R05 Data'!$A42="","",IF(ISNUMBER('R05 Data'!M42),IF(AND('R05 Data'!M42&gt;=1,'R05 Data'!M42&lt;=5,MOD('R05 Data'!M42,1)=0),'R05 Data'!M42,""),""))</x:f>
      </x:c>
      <x:c r="N42" s="142" t="str">
        <x:f>IF('R05 Data'!$A42="","",IF(ISNUMBER('R05 Data'!N42),IF(AND('R05 Data'!N42&gt;=1,'R05 Data'!N42&lt;=5,MOD('R05 Data'!N42,1)=0),'R05 Data'!N42,""),""))</x:f>
      </x:c>
      <x:c r="O42" s="142" t="str">
        <x:f>IF('R05 Data'!$A42="","",IF(ISNUMBER('R05 Data'!O42),IF(AND('R05 Data'!O42&gt;=1,'R05 Data'!O42&lt;=5,MOD('R05 Data'!O42,1)=0),'R05 Data'!O42,""),""))</x:f>
      </x:c>
      <x:c r="P42" s="142" t="str">
        <x:f>IF('R05 Data'!$A42="","",IF(ISNUMBER('R05 Data'!P42),IF(AND('R05 Data'!P42&gt;=1,'R05 Data'!P42&lt;=5,MOD('R05 Data'!P42,1)=0),'R05 Data'!P42,""),""))</x:f>
      </x:c>
      <x:c r="Q42" s="142" t="str">
        <x:f>IF('R05 Data'!$A42="","",IF(ISNUMBER('R05 Data'!Q42),IF(AND('R05 Data'!Q42&gt;=1,'R05 Data'!Q42&lt;=5,MOD('R05 Data'!Q42,1)=0),'R05 Data'!Q42,""),""))</x:f>
      </x:c>
      <x:c r="R42" s="142" t="str">
        <x:f>IF('R05 Data'!$A42="","",IF(ISNUMBER('R05 Data'!R42),IF(AND('R05 Data'!R42&gt;=1,'R05 Data'!R42&lt;=5,MOD('R05 Data'!R42,1)=0),'R05 Data'!R42,""),""))</x:f>
      </x:c>
      <x:c r="S42" s="142" t="str">
        <x:f>IF('R05 Data'!$A42="","",IF(ISNUMBER('R05 Data'!S42),IF(AND('R05 Data'!S42&gt;=1,'R05 Data'!S42&lt;=5,MOD('R05 Data'!S42,1)=0),'R05 Data'!S42,""),""))</x:f>
      </x:c>
      <x:c r="T42" s="142" t="str">
        <x:f>IF('R05 Data'!$A42="","",IF(ISNUMBER('R05 Data'!T42),IF(AND('R05 Data'!T42&gt;=1,'R05 Data'!T42&lt;=5,MOD('R05 Data'!T42,1)=0),'R05 Data'!T42,""),""))</x:f>
      </x:c>
      <x:c r="U42" s="142" t="str">
        <x:f>IF('R05 Data'!$A42="","",IF(ISNUMBER('R05 Data'!U42),IF(AND('R05 Data'!U42&gt;=1,'R05 Data'!U42&lt;=5,MOD('R05 Data'!U42,1)=0),'R05 Data'!U42,""),""))</x:f>
      </x:c>
      <x:c r="V42" s="142" t="str">
        <x:f>IF('R05 Data'!$A42="","",IF(ISNUMBER('R05 Data'!V42),IF(AND('R05 Data'!V42&gt;=1,'R05 Data'!V42&lt;=5,MOD('R05 Data'!V42,1)=0),'R05 Data'!V42,""),""))</x:f>
      </x:c>
      <x:c r="W42" s="142" t="str">
        <x:f>IF('R05 Data'!$A42="","",IF(ISNUMBER('R05 Data'!W42),IF(AND('R05 Data'!W42&gt;=1,'R05 Data'!W42&lt;=5,MOD('R05 Data'!W42,1)=0),'R05 Data'!W42,""),""))</x:f>
      </x:c>
      <x:c r="X42" s="142" t="str">
        <x:f>IF('R05 Data'!$A42="","",IF(ISNUMBER('R05 Data'!X42),IF(AND('R05 Data'!X42&gt;=1,'R05 Data'!X42&lt;=5,MOD('R05 Data'!X42,1)=0),'R05 Data'!X42,""),""))</x:f>
      </x:c>
      <x:c r="Y42" s="142" t="str">
        <x:f>IF('R05 Data'!$A42="","",IF(ISNUMBER('R05 Data'!Y42),IF(AND('R05 Data'!Y42&gt;=1,'R05 Data'!Y42&lt;=5,MOD('R05 Data'!Y42,1)=0),'R05 Data'!Y42,""),""))</x:f>
      </x:c>
      <x:c r="Z42" s="142" t="str">
        <x:f>IF('R05 Data'!$A42="","",IF(ISNUMBER('R05 Data'!Z42),IF(AND('R05 Data'!Z42&gt;=1,'R05 Data'!Z42&lt;=5,MOD('R05 Data'!Z42,1)=0),'R05 Data'!Z42,""),""))</x:f>
      </x:c>
      <x:c r="AA42" s="142" t="str">
        <x:f>IF('R05 Data'!$A42="","",IF(ISNUMBER('R05 Data'!AA42),IF(AND('R05 Data'!AA42&gt;=1,'R05 Data'!AA42&lt;=5,MOD('R05 Data'!AA42,1)=0),'R05 Data'!AA42,""),""))</x:f>
      </x:c>
      <x:c r="AB42" s="142" t="str">
        <x:f>IF('R05 Data'!$A42="","",IF(ISNUMBER('R05 Data'!AB42),IF(AND('R05 Data'!AB42&gt;=1,'R05 Data'!AB42&lt;=5,MOD('R05 Data'!AB42,1)=0),'R05 Data'!AB42,""),""))</x:f>
      </x:c>
    </x:row>
    <x:row r="43" ht="22" customHeight="1">
      <x:c r="A43" s="92" t="str">
        <x:f>IF('R05 Data'!A43="","",'R05 Data'!A43)</x:f>
      </x:c>
      <x:c r="B43" s="92" t="str">
        <x:f>IF('R05 Data'!B43="","",'R05 Data'!B43)</x:f>
      </x:c>
      <x:c r="C43" s="92" t="str">
        <x:f>IF('R05 Data'!C43="","",'R05 Data'!C43)</x:f>
      </x:c>
      <x:c r="D43" s="92" t="str">
        <x:f>IF('R05 Data'!D43="","",'R05 Data'!D43)</x:f>
      </x:c>
      <x:c r="E43" s="92" t="str">
        <x:f>IF('R05 Data'!$A43="","",IF(ISNUMBER('R05 Data'!E43),IF(AND('R05 Data'!E43&gt;=1,'R05 Data'!E43&lt;=5,MOD('R05 Data'!E43,1)=0),'R05 Data'!E43,""),""))</x:f>
      </x:c>
      <x:c r="F43" s="92" t="str">
        <x:f>IF('R05 Data'!$A43="","",IF(ISNUMBER('R05 Data'!F43),IF(AND('R05 Data'!F43&gt;=1,'R05 Data'!F43&lt;=5,MOD('R05 Data'!F43,1)=0),'R05 Data'!F43,""),""))</x:f>
      </x:c>
      <x:c r="G43" s="92" t="str">
        <x:f>IF('R05 Data'!$A43="","",IF(ISNUMBER('R05 Data'!G43),IF(AND('R05 Data'!G43&gt;=1,'R05 Data'!G43&lt;=5,MOD('R05 Data'!G43,1)=0),'R05 Data'!G43,""),""))</x:f>
      </x:c>
      <x:c r="H43" s="92" t="str">
        <x:f>IF('R05 Data'!$A43="","",IF(ISNUMBER('R05 Data'!H43),IF(AND('R05 Data'!H43&gt;=1,'R05 Data'!H43&lt;=5,MOD('R05 Data'!H43,1)=0),'R05 Data'!H43,""),""))</x:f>
      </x:c>
      <x:c r="I43" s="92" t="str">
        <x:f>IF('R05 Data'!$A43="","",IF(ISNUMBER('R05 Data'!I43),IF(AND('R05 Data'!I43&gt;=1,'R05 Data'!I43&lt;=5,MOD('R05 Data'!I43,1)=0),'R05 Data'!I43,""),""))</x:f>
      </x:c>
      <x:c r="J43" s="92" t="str">
        <x:f>IF('R05 Data'!$A43="","",IF(ISNUMBER('R05 Data'!J43),IF(AND('R05 Data'!J43&gt;=1,'R05 Data'!J43&lt;=5,MOD('R05 Data'!J43,1)=0),'R05 Data'!J43,""),""))</x:f>
      </x:c>
      <x:c r="K43" s="92" t="str">
        <x:f>IF('R05 Data'!$A43="","",IF(ISNUMBER('R05 Data'!K43),IF(AND('R05 Data'!K43&gt;=1,'R05 Data'!K43&lt;=5,MOD('R05 Data'!K43,1)=0),'R05 Data'!K43,""),""))</x:f>
      </x:c>
      <x:c r="L43" s="92" t="str">
        <x:f>IF('R05 Data'!$A43="","",IF(ISNUMBER('R05 Data'!L43),IF(AND('R05 Data'!L43&gt;=1,'R05 Data'!L43&lt;=5,MOD('R05 Data'!L43,1)=0),'R05 Data'!L43,""),""))</x:f>
      </x:c>
      <x:c r="M43" s="142" t="str">
        <x:f>IF('R05 Data'!$A43="","",IF(ISNUMBER('R05 Data'!M43),IF(AND('R05 Data'!M43&gt;=1,'R05 Data'!M43&lt;=5,MOD('R05 Data'!M43,1)=0),'R05 Data'!M43,""),""))</x:f>
      </x:c>
      <x:c r="N43" s="142" t="str">
        <x:f>IF('R05 Data'!$A43="","",IF(ISNUMBER('R05 Data'!N43),IF(AND('R05 Data'!N43&gt;=1,'R05 Data'!N43&lt;=5,MOD('R05 Data'!N43,1)=0),'R05 Data'!N43,""),""))</x:f>
      </x:c>
      <x:c r="O43" s="142" t="str">
        <x:f>IF('R05 Data'!$A43="","",IF(ISNUMBER('R05 Data'!O43),IF(AND('R05 Data'!O43&gt;=1,'R05 Data'!O43&lt;=5,MOD('R05 Data'!O43,1)=0),'R05 Data'!O43,""),""))</x:f>
      </x:c>
      <x:c r="P43" s="142" t="str">
        <x:f>IF('R05 Data'!$A43="","",IF(ISNUMBER('R05 Data'!P43),IF(AND('R05 Data'!P43&gt;=1,'R05 Data'!P43&lt;=5,MOD('R05 Data'!P43,1)=0),'R05 Data'!P43,""),""))</x:f>
      </x:c>
      <x:c r="Q43" s="142" t="str">
        <x:f>IF('R05 Data'!$A43="","",IF(ISNUMBER('R05 Data'!Q43),IF(AND('R05 Data'!Q43&gt;=1,'R05 Data'!Q43&lt;=5,MOD('R05 Data'!Q43,1)=0),'R05 Data'!Q43,""),""))</x:f>
      </x:c>
      <x:c r="R43" s="142" t="str">
        <x:f>IF('R05 Data'!$A43="","",IF(ISNUMBER('R05 Data'!R43),IF(AND('R05 Data'!R43&gt;=1,'R05 Data'!R43&lt;=5,MOD('R05 Data'!R43,1)=0),'R05 Data'!R43,""),""))</x:f>
      </x:c>
      <x:c r="S43" s="142" t="str">
        <x:f>IF('R05 Data'!$A43="","",IF(ISNUMBER('R05 Data'!S43),IF(AND('R05 Data'!S43&gt;=1,'R05 Data'!S43&lt;=5,MOD('R05 Data'!S43,1)=0),'R05 Data'!S43,""),""))</x:f>
      </x:c>
      <x:c r="T43" s="142" t="str">
        <x:f>IF('R05 Data'!$A43="","",IF(ISNUMBER('R05 Data'!T43),IF(AND('R05 Data'!T43&gt;=1,'R05 Data'!T43&lt;=5,MOD('R05 Data'!T43,1)=0),'R05 Data'!T43,""),""))</x:f>
      </x:c>
      <x:c r="U43" s="142" t="str">
        <x:f>IF('R05 Data'!$A43="","",IF(ISNUMBER('R05 Data'!U43),IF(AND('R05 Data'!U43&gt;=1,'R05 Data'!U43&lt;=5,MOD('R05 Data'!U43,1)=0),'R05 Data'!U43,""),""))</x:f>
      </x:c>
      <x:c r="V43" s="142" t="str">
        <x:f>IF('R05 Data'!$A43="","",IF(ISNUMBER('R05 Data'!V43),IF(AND('R05 Data'!V43&gt;=1,'R05 Data'!V43&lt;=5,MOD('R05 Data'!V43,1)=0),'R05 Data'!V43,""),""))</x:f>
      </x:c>
      <x:c r="W43" s="142" t="str">
        <x:f>IF('R05 Data'!$A43="","",IF(ISNUMBER('R05 Data'!W43),IF(AND('R05 Data'!W43&gt;=1,'R05 Data'!W43&lt;=5,MOD('R05 Data'!W43,1)=0),'R05 Data'!W43,""),""))</x:f>
      </x:c>
      <x:c r="X43" s="142" t="str">
        <x:f>IF('R05 Data'!$A43="","",IF(ISNUMBER('R05 Data'!X43),IF(AND('R05 Data'!X43&gt;=1,'R05 Data'!X43&lt;=5,MOD('R05 Data'!X43,1)=0),'R05 Data'!X43,""),""))</x:f>
      </x:c>
      <x:c r="Y43" s="142" t="str">
        <x:f>IF('R05 Data'!$A43="","",IF(ISNUMBER('R05 Data'!Y43),IF(AND('R05 Data'!Y43&gt;=1,'R05 Data'!Y43&lt;=5,MOD('R05 Data'!Y43,1)=0),'R05 Data'!Y43,""),""))</x:f>
      </x:c>
      <x:c r="Z43" s="142" t="str">
        <x:f>IF('R05 Data'!$A43="","",IF(ISNUMBER('R05 Data'!Z43),IF(AND('R05 Data'!Z43&gt;=1,'R05 Data'!Z43&lt;=5,MOD('R05 Data'!Z43,1)=0),'R05 Data'!Z43,""),""))</x:f>
      </x:c>
      <x:c r="AA43" s="142" t="str">
        <x:f>IF('R05 Data'!$A43="","",IF(ISNUMBER('R05 Data'!AA43),IF(AND('R05 Data'!AA43&gt;=1,'R05 Data'!AA43&lt;=5,MOD('R05 Data'!AA43,1)=0),'R05 Data'!AA43,""),""))</x:f>
      </x:c>
      <x:c r="AB43" s="142" t="str">
        <x:f>IF('R05 Data'!$A43="","",IF(ISNUMBER('R05 Data'!AB43),IF(AND('R05 Data'!AB43&gt;=1,'R05 Data'!AB43&lt;=5,MOD('R05 Data'!AB43,1)=0),'R05 Data'!AB43,""),""))</x:f>
      </x:c>
    </x:row>
    <x:row r="44" ht="22" customHeight="1">
      <x:c r="A44" s="92" t="str">
        <x:f>IF('R05 Data'!A44="","",'R05 Data'!A44)</x:f>
      </x:c>
      <x:c r="B44" s="92" t="str">
        <x:f>IF('R05 Data'!B44="","",'R05 Data'!B44)</x:f>
      </x:c>
      <x:c r="C44" s="92" t="str">
        <x:f>IF('R05 Data'!C44="","",'R05 Data'!C44)</x:f>
      </x:c>
      <x:c r="D44" s="92" t="str">
        <x:f>IF('R05 Data'!D44="","",'R05 Data'!D44)</x:f>
      </x:c>
      <x:c r="E44" s="92" t="str">
        <x:f>IF('R05 Data'!$A44="","",IF(ISNUMBER('R05 Data'!E44),IF(AND('R05 Data'!E44&gt;=1,'R05 Data'!E44&lt;=5,MOD('R05 Data'!E44,1)=0),'R05 Data'!E44,""),""))</x:f>
      </x:c>
      <x:c r="F44" s="92" t="str">
        <x:f>IF('R05 Data'!$A44="","",IF(ISNUMBER('R05 Data'!F44),IF(AND('R05 Data'!F44&gt;=1,'R05 Data'!F44&lt;=5,MOD('R05 Data'!F44,1)=0),'R05 Data'!F44,""),""))</x:f>
      </x:c>
      <x:c r="G44" s="92" t="str">
        <x:f>IF('R05 Data'!$A44="","",IF(ISNUMBER('R05 Data'!G44),IF(AND('R05 Data'!G44&gt;=1,'R05 Data'!G44&lt;=5,MOD('R05 Data'!G44,1)=0),'R05 Data'!G44,""),""))</x:f>
      </x:c>
      <x:c r="H44" s="92" t="str">
        <x:f>IF('R05 Data'!$A44="","",IF(ISNUMBER('R05 Data'!H44),IF(AND('R05 Data'!H44&gt;=1,'R05 Data'!H44&lt;=5,MOD('R05 Data'!H44,1)=0),'R05 Data'!H44,""),""))</x:f>
      </x:c>
      <x:c r="I44" s="92" t="str">
        <x:f>IF('R05 Data'!$A44="","",IF(ISNUMBER('R05 Data'!I44),IF(AND('R05 Data'!I44&gt;=1,'R05 Data'!I44&lt;=5,MOD('R05 Data'!I44,1)=0),'R05 Data'!I44,""),""))</x:f>
      </x:c>
      <x:c r="J44" s="92" t="str">
        <x:f>IF('R05 Data'!$A44="","",IF(ISNUMBER('R05 Data'!J44),IF(AND('R05 Data'!J44&gt;=1,'R05 Data'!J44&lt;=5,MOD('R05 Data'!J44,1)=0),'R05 Data'!J44,""),""))</x:f>
      </x:c>
      <x:c r="K44" s="92" t="str">
        <x:f>IF('R05 Data'!$A44="","",IF(ISNUMBER('R05 Data'!K44),IF(AND('R05 Data'!K44&gt;=1,'R05 Data'!K44&lt;=5,MOD('R05 Data'!K44,1)=0),'R05 Data'!K44,""),""))</x:f>
      </x:c>
      <x:c r="L44" s="92" t="str">
        <x:f>IF('R05 Data'!$A44="","",IF(ISNUMBER('R05 Data'!L44),IF(AND('R05 Data'!L44&gt;=1,'R05 Data'!L44&lt;=5,MOD('R05 Data'!L44,1)=0),'R05 Data'!L44,""),""))</x:f>
      </x:c>
      <x:c r="M44" s="142" t="str">
        <x:f>IF('R05 Data'!$A44="","",IF(ISNUMBER('R05 Data'!M44),IF(AND('R05 Data'!M44&gt;=1,'R05 Data'!M44&lt;=5,MOD('R05 Data'!M44,1)=0),'R05 Data'!M44,""),""))</x:f>
      </x:c>
      <x:c r="N44" s="142" t="str">
        <x:f>IF('R05 Data'!$A44="","",IF(ISNUMBER('R05 Data'!N44),IF(AND('R05 Data'!N44&gt;=1,'R05 Data'!N44&lt;=5,MOD('R05 Data'!N44,1)=0),'R05 Data'!N44,""),""))</x:f>
      </x:c>
      <x:c r="O44" s="142" t="str">
        <x:f>IF('R05 Data'!$A44="","",IF(ISNUMBER('R05 Data'!O44),IF(AND('R05 Data'!O44&gt;=1,'R05 Data'!O44&lt;=5,MOD('R05 Data'!O44,1)=0),'R05 Data'!O44,""),""))</x:f>
      </x:c>
      <x:c r="P44" s="142" t="str">
        <x:f>IF('R05 Data'!$A44="","",IF(ISNUMBER('R05 Data'!P44),IF(AND('R05 Data'!P44&gt;=1,'R05 Data'!P44&lt;=5,MOD('R05 Data'!P44,1)=0),'R05 Data'!P44,""),""))</x:f>
      </x:c>
      <x:c r="Q44" s="142" t="str">
        <x:f>IF('R05 Data'!$A44="","",IF(ISNUMBER('R05 Data'!Q44),IF(AND('R05 Data'!Q44&gt;=1,'R05 Data'!Q44&lt;=5,MOD('R05 Data'!Q44,1)=0),'R05 Data'!Q44,""),""))</x:f>
      </x:c>
      <x:c r="R44" s="142" t="str">
        <x:f>IF('R05 Data'!$A44="","",IF(ISNUMBER('R05 Data'!R44),IF(AND('R05 Data'!R44&gt;=1,'R05 Data'!R44&lt;=5,MOD('R05 Data'!R44,1)=0),'R05 Data'!R44,""),""))</x:f>
      </x:c>
      <x:c r="S44" s="142" t="str">
        <x:f>IF('R05 Data'!$A44="","",IF(ISNUMBER('R05 Data'!S44),IF(AND('R05 Data'!S44&gt;=1,'R05 Data'!S44&lt;=5,MOD('R05 Data'!S44,1)=0),'R05 Data'!S44,""),""))</x:f>
      </x:c>
      <x:c r="T44" s="142" t="str">
        <x:f>IF('R05 Data'!$A44="","",IF(ISNUMBER('R05 Data'!T44),IF(AND('R05 Data'!T44&gt;=1,'R05 Data'!T44&lt;=5,MOD('R05 Data'!T44,1)=0),'R05 Data'!T44,""),""))</x:f>
      </x:c>
      <x:c r="U44" s="142" t="str">
        <x:f>IF('R05 Data'!$A44="","",IF(ISNUMBER('R05 Data'!U44),IF(AND('R05 Data'!U44&gt;=1,'R05 Data'!U44&lt;=5,MOD('R05 Data'!U44,1)=0),'R05 Data'!U44,""),""))</x:f>
      </x:c>
      <x:c r="V44" s="142" t="str">
        <x:f>IF('R05 Data'!$A44="","",IF(ISNUMBER('R05 Data'!V44),IF(AND('R05 Data'!V44&gt;=1,'R05 Data'!V44&lt;=5,MOD('R05 Data'!V44,1)=0),'R05 Data'!V44,""),""))</x:f>
      </x:c>
      <x:c r="W44" s="142" t="str">
        <x:f>IF('R05 Data'!$A44="","",IF(ISNUMBER('R05 Data'!W44),IF(AND('R05 Data'!W44&gt;=1,'R05 Data'!W44&lt;=5,MOD('R05 Data'!W44,1)=0),'R05 Data'!W44,""),""))</x:f>
      </x:c>
      <x:c r="X44" s="142" t="str">
        <x:f>IF('R05 Data'!$A44="","",IF(ISNUMBER('R05 Data'!X44),IF(AND('R05 Data'!X44&gt;=1,'R05 Data'!X44&lt;=5,MOD('R05 Data'!X44,1)=0),'R05 Data'!X44,""),""))</x:f>
      </x:c>
      <x:c r="Y44" s="142" t="str">
        <x:f>IF('R05 Data'!$A44="","",IF(ISNUMBER('R05 Data'!Y44),IF(AND('R05 Data'!Y44&gt;=1,'R05 Data'!Y44&lt;=5,MOD('R05 Data'!Y44,1)=0),'R05 Data'!Y44,""),""))</x:f>
      </x:c>
      <x:c r="Z44" s="142" t="str">
        <x:f>IF('R05 Data'!$A44="","",IF(ISNUMBER('R05 Data'!Z44),IF(AND('R05 Data'!Z44&gt;=1,'R05 Data'!Z44&lt;=5,MOD('R05 Data'!Z44,1)=0),'R05 Data'!Z44,""),""))</x:f>
      </x:c>
      <x:c r="AA44" s="142" t="str">
        <x:f>IF('R05 Data'!$A44="","",IF(ISNUMBER('R05 Data'!AA44),IF(AND('R05 Data'!AA44&gt;=1,'R05 Data'!AA44&lt;=5,MOD('R05 Data'!AA44,1)=0),'R05 Data'!AA44,""),""))</x:f>
      </x:c>
      <x:c r="AB44" s="142" t="str">
        <x:f>IF('R05 Data'!$A44="","",IF(ISNUMBER('R05 Data'!AB44),IF(AND('R05 Data'!AB44&gt;=1,'R05 Data'!AB44&lt;=5,MOD('R05 Data'!AB44,1)=0),'R05 Data'!AB44,""),""))</x:f>
      </x:c>
    </x:row>
    <x:row r="45" ht="22" customHeight="1">
      <x:c r="A45" s="92" t="str">
        <x:f>IF('R05 Data'!A45="","",'R05 Data'!A45)</x:f>
      </x:c>
      <x:c r="B45" s="92" t="str">
        <x:f>IF('R05 Data'!B45="","",'R05 Data'!B45)</x:f>
      </x:c>
      <x:c r="C45" s="92" t="str">
        <x:f>IF('R05 Data'!C45="","",'R05 Data'!C45)</x:f>
      </x:c>
      <x:c r="D45" s="92" t="str">
        <x:f>IF('R05 Data'!D45="","",'R05 Data'!D45)</x:f>
      </x:c>
      <x:c r="E45" s="92" t="str">
        <x:f>IF('R05 Data'!$A45="","",IF(ISNUMBER('R05 Data'!E45),IF(AND('R05 Data'!E45&gt;=1,'R05 Data'!E45&lt;=5,MOD('R05 Data'!E45,1)=0),'R05 Data'!E45,""),""))</x:f>
      </x:c>
      <x:c r="F45" s="92" t="str">
        <x:f>IF('R05 Data'!$A45="","",IF(ISNUMBER('R05 Data'!F45),IF(AND('R05 Data'!F45&gt;=1,'R05 Data'!F45&lt;=5,MOD('R05 Data'!F45,1)=0),'R05 Data'!F45,""),""))</x:f>
      </x:c>
      <x:c r="G45" s="92" t="str">
        <x:f>IF('R05 Data'!$A45="","",IF(ISNUMBER('R05 Data'!G45),IF(AND('R05 Data'!G45&gt;=1,'R05 Data'!G45&lt;=5,MOD('R05 Data'!G45,1)=0),'R05 Data'!G45,""),""))</x:f>
      </x:c>
      <x:c r="H45" s="92" t="str">
        <x:f>IF('R05 Data'!$A45="","",IF(ISNUMBER('R05 Data'!H45),IF(AND('R05 Data'!H45&gt;=1,'R05 Data'!H45&lt;=5,MOD('R05 Data'!H45,1)=0),'R05 Data'!H45,""),""))</x:f>
      </x:c>
      <x:c r="I45" s="92" t="str">
        <x:f>IF('R05 Data'!$A45="","",IF(ISNUMBER('R05 Data'!I45),IF(AND('R05 Data'!I45&gt;=1,'R05 Data'!I45&lt;=5,MOD('R05 Data'!I45,1)=0),'R05 Data'!I45,""),""))</x:f>
      </x:c>
      <x:c r="J45" s="92" t="str">
        <x:f>IF('R05 Data'!$A45="","",IF(ISNUMBER('R05 Data'!J45),IF(AND('R05 Data'!J45&gt;=1,'R05 Data'!J45&lt;=5,MOD('R05 Data'!J45,1)=0),'R05 Data'!J45,""),""))</x:f>
      </x:c>
      <x:c r="K45" s="92" t="str">
        <x:f>IF('R05 Data'!$A45="","",IF(ISNUMBER('R05 Data'!K45),IF(AND('R05 Data'!K45&gt;=1,'R05 Data'!K45&lt;=5,MOD('R05 Data'!K45,1)=0),'R05 Data'!K45,""),""))</x:f>
      </x:c>
      <x:c r="L45" s="92" t="str">
        <x:f>IF('R05 Data'!$A45="","",IF(ISNUMBER('R05 Data'!L45),IF(AND('R05 Data'!L45&gt;=1,'R05 Data'!L45&lt;=5,MOD('R05 Data'!L45,1)=0),'R05 Data'!L45,""),""))</x:f>
      </x:c>
      <x:c r="M45" s="142" t="str">
        <x:f>IF('R05 Data'!$A45="","",IF(ISNUMBER('R05 Data'!M45),IF(AND('R05 Data'!M45&gt;=1,'R05 Data'!M45&lt;=5,MOD('R05 Data'!M45,1)=0),'R05 Data'!M45,""),""))</x:f>
      </x:c>
      <x:c r="N45" s="142" t="str">
        <x:f>IF('R05 Data'!$A45="","",IF(ISNUMBER('R05 Data'!N45),IF(AND('R05 Data'!N45&gt;=1,'R05 Data'!N45&lt;=5,MOD('R05 Data'!N45,1)=0),'R05 Data'!N45,""),""))</x:f>
      </x:c>
      <x:c r="O45" s="142" t="str">
        <x:f>IF('R05 Data'!$A45="","",IF(ISNUMBER('R05 Data'!O45),IF(AND('R05 Data'!O45&gt;=1,'R05 Data'!O45&lt;=5,MOD('R05 Data'!O45,1)=0),'R05 Data'!O45,""),""))</x:f>
      </x:c>
      <x:c r="P45" s="142" t="str">
        <x:f>IF('R05 Data'!$A45="","",IF(ISNUMBER('R05 Data'!P45),IF(AND('R05 Data'!P45&gt;=1,'R05 Data'!P45&lt;=5,MOD('R05 Data'!P45,1)=0),'R05 Data'!P45,""),""))</x:f>
      </x:c>
      <x:c r="Q45" s="142" t="str">
        <x:f>IF('R05 Data'!$A45="","",IF(ISNUMBER('R05 Data'!Q45),IF(AND('R05 Data'!Q45&gt;=1,'R05 Data'!Q45&lt;=5,MOD('R05 Data'!Q45,1)=0),'R05 Data'!Q45,""),""))</x:f>
      </x:c>
      <x:c r="R45" s="142" t="str">
        <x:f>IF('R05 Data'!$A45="","",IF(ISNUMBER('R05 Data'!R45),IF(AND('R05 Data'!R45&gt;=1,'R05 Data'!R45&lt;=5,MOD('R05 Data'!R45,1)=0),'R05 Data'!R45,""),""))</x:f>
      </x:c>
      <x:c r="S45" s="142" t="str">
        <x:f>IF('R05 Data'!$A45="","",IF(ISNUMBER('R05 Data'!S45),IF(AND('R05 Data'!S45&gt;=1,'R05 Data'!S45&lt;=5,MOD('R05 Data'!S45,1)=0),'R05 Data'!S45,""),""))</x:f>
      </x:c>
      <x:c r="T45" s="142" t="str">
        <x:f>IF('R05 Data'!$A45="","",IF(ISNUMBER('R05 Data'!T45),IF(AND('R05 Data'!T45&gt;=1,'R05 Data'!T45&lt;=5,MOD('R05 Data'!T45,1)=0),'R05 Data'!T45,""),""))</x:f>
      </x:c>
      <x:c r="U45" s="142" t="str">
        <x:f>IF('R05 Data'!$A45="","",IF(ISNUMBER('R05 Data'!U45),IF(AND('R05 Data'!U45&gt;=1,'R05 Data'!U45&lt;=5,MOD('R05 Data'!U45,1)=0),'R05 Data'!U45,""),""))</x:f>
      </x:c>
      <x:c r="V45" s="142" t="str">
        <x:f>IF('R05 Data'!$A45="","",IF(ISNUMBER('R05 Data'!V45),IF(AND('R05 Data'!V45&gt;=1,'R05 Data'!V45&lt;=5,MOD('R05 Data'!V45,1)=0),'R05 Data'!V45,""),""))</x:f>
      </x:c>
      <x:c r="W45" s="142" t="str">
        <x:f>IF('R05 Data'!$A45="","",IF(ISNUMBER('R05 Data'!W45),IF(AND('R05 Data'!W45&gt;=1,'R05 Data'!W45&lt;=5,MOD('R05 Data'!W45,1)=0),'R05 Data'!W45,""),""))</x:f>
      </x:c>
      <x:c r="X45" s="142" t="str">
        <x:f>IF('R05 Data'!$A45="","",IF(ISNUMBER('R05 Data'!X45),IF(AND('R05 Data'!X45&gt;=1,'R05 Data'!X45&lt;=5,MOD('R05 Data'!X45,1)=0),'R05 Data'!X45,""),""))</x:f>
      </x:c>
      <x:c r="Y45" s="142" t="str">
        <x:f>IF('R05 Data'!$A45="","",IF(ISNUMBER('R05 Data'!Y45),IF(AND('R05 Data'!Y45&gt;=1,'R05 Data'!Y45&lt;=5,MOD('R05 Data'!Y45,1)=0),'R05 Data'!Y45,""),""))</x:f>
      </x:c>
      <x:c r="Z45" s="142" t="str">
        <x:f>IF('R05 Data'!$A45="","",IF(ISNUMBER('R05 Data'!Z45),IF(AND('R05 Data'!Z45&gt;=1,'R05 Data'!Z45&lt;=5,MOD('R05 Data'!Z45,1)=0),'R05 Data'!Z45,""),""))</x:f>
      </x:c>
      <x:c r="AA45" s="142" t="str">
        <x:f>IF('R05 Data'!$A45="","",IF(ISNUMBER('R05 Data'!AA45),IF(AND('R05 Data'!AA45&gt;=1,'R05 Data'!AA45&lt;=5,MOD('R05 Data'!AA45,1)=0),'R05 Data'!AA45,""),""))</x:f>
      </x:c>
      <x:c r="AB45" s="142" t="str">
        <x:f>IF('R05 Data'!$A45="","",IF(ISNUMBER('R05 Data'!AB45),IF(AND('R05 Data'!AB45&gt;=1,'R05 Data'!AB45&lt;=5,MOD('R05 Data'!AB45,1)=0),'R05 Data'!AB45,""),""))</x:f>
      </x:c>
    </x:row>
    <x:row r="46" ht="22" customHeight="1">
      <x:c r="A46" s="92" t="str">
        <x:f>IF('R05 Data'!A46="","",'R05 Data'!A46)</x:f>
      </x:c>
      <x:c r="B46" s="92" t="str">
        <x:f>IF('R05 Data'!B46="","",'R05 Data'!B46)</x:f>
      </x:c>
      <x:c r="C46" s="92" t="str">
        <x:f>IF('R05 Data'!C46="","",'R05 Data'!C46)</x:f>
      </x:c>
      <x:c r="D46" s="92" t="str">
        <x:f>IF('R05 Data'!D46="","",'R05 Data'!D46)</x:f>
      </x:c>
      <x:c r="E46" s="92" t="str">
        <x:f>IF('R05 Data'!$A46="","",IF(ISNUMBER('R05 Data'!E46),IF(AND('R05 Data'!E46&gt;=1,'R05 Data'!E46&lt;=5,MOD('R05 Data'!E46,1)=0),'R05 Data'!E46,""),""))</x:f>
      </x:c>
      <x:c r="F46" s="92" t="str">
        <x:f>IF('R05 Data'!$A46="","",IF(ISNUMBER('R05 Data'!F46),IF(AND('R05 Data'!F46&gt;=1,'R05 Data'!F46&lt;=5,MOD('R05 Data'!F46,1)=0),'R05 Data'!F46,""),""))</x:f>
      </x:c>
      <x:c r="G46" s="92" t="str">
        <x:f>IF('R05 Data'!$A46="","",IF(ISNUMBER('R05 Data'!G46),IF(AND('R05 Data'!G46&gt;=1,'R05 Data'!G46&lt;=5,MOD('R05 Data'!G46,1)=0),'R05 Data'!G46,""),""))</x:f>
      </x:c>
      <x:c r="H46" s="92" t="str">
        <x:f>IF('R05 Data'!$A46="","",IF(ISNUMBER('R05 Data'!H46),IF(AND('R05 Data'!H46&gt;=1,'R05 Data'!H46&lt;=5,MOD('R05 Data'!H46,1)=0),'R05 Data'!H46,""),""))</x:f>
      </x:c>
      <x:c r="I46" s="92" t="str">
        <x:f>IF('R05 Data'!$A46="","",IF(ISNUMBER('R05 Data'!I46),IF(AND('R05 Data'!I46&gt;=1,'R05 Data'!I46&lt;=5,MOD('R05 Data'!I46,1)=0),'R05 Data'!I46,""),""))</x:f>
      </x:c>
      <x:c r="J46" s="92" t="str">
        <x:f>IF('R05 Data'!$A46="","",IF(ISNUMBER('R05 Data'!J46),IF(AND('R05 Data'!J46&gt;=1,'R05 Data'!J46&lt;=5,MOD('R05 Data'!J46,1)=0),'R05 Data'!J46,""),""))</x:f>
      </x:c>
      <x:c r="K46" s="92" t="str">
        <x:f>IF('R05 Data'!$A46="","",IF(ISNUMBER('R05 Data'!K46),IF(AND('R05 Data'!K46&gt;=1,'R05 Data'!K46&lt;=5,MOD('R05 Data'!K46,1)=0),'R05 Data'!K46,""),""))</x:f>
      </x:c>
      <x:c r="L46" s="92" t="str">
        <x:f>IF('R05 Data'!$A46="","",IF(ISNUMBER('R05 Data'!L46),IF(AND('R05 Data'!L46&gt;=1,'R05 Data'!L46&lt;=5,MOD('R05 Data'!L46,1)=0),'R05 Data'!L46,""),""))</x:f>
      </x:c>
      <x:c r="M46" s="142" t="str">
        <x:f>IF('R05 Data'!$A46="","",IF(ISNUMBER('R05 Data'!M46),IF(AND('R05 Data'!M46&gt;=1,'R05 Data'!M46&lt;=5,MOD('R05 Data'!M46,1)=0),'R05 Data'!M46,""),""))</x:f>
      </x:c>
      <x:c r="N46" s="142" t="str">
        <x:f>IF('R05 Data'!$A46="","",IF(ISNUMBER('R05 Data'!N46),IF(AND('R05 Data'!N46&gt;=1,'R05 Data'!N46&lt;=5,MOD('R05 Data'!N46,1)=0),'R05 Data'!N46,""),""))</x:f>
      </x:c>
      <x:c r="O46" s="142" t="str">
        <x:f>IF('R05 Data'!$A46="","",IF(ISNUMBER('R05 Data'!O46),IF(AND('R05 Data'!O46&gt;=1,'R05 Data'!O46&lt;=5,MOD('R05 Data'!O46,1)=0),'R05 Data'!O46,""),""))</x:f>
      </x:c>
      <x:c r="P46" s="142" t="str">
        <x:f>IF('R05 Data'!$A46="","",IF(ISNUMBER('R05 Data'!P46),IF(AND('R05 Data'!P46&gt;=1,'R05 Data'!P46&lt;=5,MOD('R05 Data'!P46,1)=0),'R05 Data'!P46,""),""))</x:f>
      </x:c>
      <x:c r="Q46" s="142" t="str">
        <x:f>IF('R05 Data'!$A46="","",IF(ISNUMBER('R05 Data'!Q46),IF(AND('R05 Data'!Q46&gt;=1,'R05 Data'!Q46&lt;=5,MOD('R05 Data'!Q46,1)=0),'R05 Data'!Q46,""),""))</x:f>
      </x:c>
      <x:c r="R46" s="142" t="str">
        <x:f>IF('R05 Data'!$A46="","",IF(ISNUMBER('R05 Data'!R46),IF(AND('R05 Data'!R46&gt;=1,'R05 Data'!R46&lt;=5,MOD('R05 Data'!R46,1)=0),'R05 Data'!R46,""),""))</x:f>
      </x:c>
      <x:c r="S46" s="142" t="str">
        <x:f>IF('R05 Data'!$A46="","",IF(ISNUMBER('R05 Data'!S46),IF(AND('R05 Data'!S46&gt;=1,'R05 Data'!S46&lt;=5,MOD('R05 Data'!S46,1)=0),'R05 Data'!S46,""),""))</x:f>
      </x:c>
      <x:c r="T46" s="142" t="str">
        <x:f>IF('R05 Data'!$A46="","",IF(ISNUMBER('R05 Data'!T46),IF(AND('R05 Data'!T46&gt;=1,'R05 Data'!T46&lt;=5,MOD('R05 Data'!T46,1)=0),'R05 Data'!T46,""),""))</x:f>
      </x:c>
      <x:c r="U46" s="142" t="str">
        <x:f>IF('R05 Data'!$A46="","",IF(ISNUMBER('R05 Data'!U46),IF(AND('R05 Data'!U46&gt;=1,'R05 Data'!U46&lt;=5,MOD('R05 Data'!U46,1)=0),'R05 Data'!U46,""),""))</x:f>
      </x:c>
      <x:c r="V46" s="142" t="str">
        <x:f>IF('R05 Data'!$A46="","",IF(ISNUMBER('R05 Data'!V46),IF(AND('R05 Data'!V46&gt;=1,'R05 Data'!V46&lt;=5,MOD('R05 Data'!V46,1)=0),'R05 Data'!V46,""),""))</x:f>
      </x:c>
      <x:c r="W46" s="142" t="str">
        <x:f>IF('R05 Data'!$A46="","",IF(ISNUMBER('R05 Data'!W46),IF(AND('R05 Data'!W46&gt;=1,'R05 Data'!W46&lt;=5,MOD('R05 Data'!W46,1)=0),'R05 Data'!W46,""),""))</x:f>
      </x:c>
      <x:c r="X46" s="142" t="str">
        <x:f>IF('R05 Data'!$A46="","",IF(ISNUMBER('R05 Data'!X46),IF(AND('R05 Data'!X46&gt;=1,'R05 Data'!X46&lt;=5,MOD('R05 Data'!X46,1)=0),'R05 Data'!X46,""),""))</x:f>
      </x:c>
      <x:c r="Y46" s="142" t="str">
        <x:f>IF('R05 Data'!$A46="","",IF(ISNUMBER('R05 Data'!Y46),IF(AND('R05 Data'!Y46&gt;=1,'R05 Data'!Y46&lt;=5,MOD('R05 Data'!Y46,1)=0),'R05 Data'!Y46,""),""))</x:f>
      </x:c>
      <x:c r="Z46" s="142" t="str">
        <x:f>IF('R05 Data'!$A46="","",IF(ISNUMBER('R05 Data'!Z46),IF(AND('R05 Data'!Z46&gt;=1,'R05 Data'!Z46&lt;=5,MOD('R05 Data'!Z46,1)=0),'R05 Data'!Z46,""),""))</x:f>
      </x:c>
      <x:c r="AA46" s="142" t="str">
        <x:f>IF('R05 Data'!$A46="","",IF(ISNUMBER('R05 Data'!AA46),IF(AND('R05 Data'!AA46&gt;=1,'R05 Data'!AA46&lt;=5,MOD('R05 Data'!AA46,1)=0),'R05 Data'!AA46,""),""))</x:f>
      </x:c>
      <x:c r="AB46" s="142" t="str">
        <x:f>IF('R05 Data'!$A46="","",IF(ISNUMBER('R05 Data'!AB46),IF(AND('R05 Data'!AB46&gt;=1,'R05 Data'!AB46&lt;=5,MOD('R05 Data'!AB46,1)=0),'R05 Data'!AB46,""),""))</x:f>
      </x:c>
    </x:row>
    <x:row r="47" ht="22" customHeight="1">
      <x:c r="A47" s="92" t="str">
        <x:f>IF('R05 Data'!A47="","",'R05 Data'!A47)</x:f>
      </x:c>
      <x:c r="B47" s="92" t="str">
        <x:f>IF('R05 Data'!B47="","",'R05 Data'!B47)</x:f>
      </x:c>
      <x:c r="C47" s="92" t="str">
        <x:f>IF('R05 Data'!C47="","",'R05 Data'!C47)</x:f>
      </x:c>
      <x:c r="D47" s="92" t="str">
        <x:f>IF('R05 Data'!D47="","",'R05 Data'!D47)</x:f>
      </x:c>
      <x:c r="E47" s="92" t="str">
        <x:f>IF('R05 Data'!$A47="","",IF(ISNUMBER('R05 Data'!E47),IF(AND('R05 Data'!E47&gt;=1,'R05 Data'!E47&lt;=5,MOD('R05 Data'!E47,1)=0),'R05 Data'!E47,""),""))</x:f>
      </x:c>
      <x:c r="F47" s="92" t="str">
        <x:f>IF('R05 Data'!$A47="","",IF(ISNUMBER('R05 Data'!F47),IF(AND('R05 Data'!F47&gt;=1,'R05 Data'!F47&lt;=5,MOD('R05 Data'!F47,1)=0),'R05 Data'!F47,""),""))</x:f>
      </x:c>
      <x:c r="G47" s="92" t="str">
        <x:f>IF('R05 Data'!$A47="","",IF(ISNUMBER('R05 Data'!G47),IF(AND('R05 Data'!G47&gt;=1,'R05 Data'!G47&lt;=5,MOD('R05 Data'!G47,1)=0),'R05 Data'!G47,""),""))</x:f>
      </x:c>
      <x:c r="H47" s="92" t="str">
        <x:f>IF('R05 Data'!$A47="","",IF(ISNUMBER('R05 Data'!H47),IF(AND('R05 Data'!H47&gt;=1,'R05 Data'!H47&lt;=5,MOD('R05 Data'!H47,1)=0),'R05 Data'!H47,""),""))</x:f>
      </x:c>
      <x:c r="I47" s="92" t="str">
        <x:f>IF('R05 Data'!$A47="","",IF(ISNUMBER('R05 Data'!I47),IF(AND('R05 Data'!I47&gt;=1,'R05 Data'!I47&lt;=5,MOD('R05 Data'!I47,1)=0),'R05 Data'!I47,""),""))</x:f>
      </x:c>
      <x:c r="J47" s="92" t="str">
        <x:f>IF('R05 Data'!$A47="","",IF(ISNUMBER('R05 Data'!J47),IF(AND('R05 Data'!J47&gt;=1,'R05 Data'!J47&lt;=5,MOD('R05 Data'!J47,1)=0),'R05 Data'!J47,""),""))</x:f>
      </x:c>
      <x:c r="K47" s="92" t="str">
        <x:f>IF('R05 Data'!$A47="","",IF(ISNUMBER('R05 Data'!K47),IF(AND('R05 Data'!K47&gt;=1,'R05 Data'!K47&lt;=5,MOD('R05 Data'!K47,1)=0),'R05 Data'!K47,""),""))</x:f>
      </x:c>
      <x:c r="L47" s="92" t="str">
        <x:f>IF('R05 Data'!$A47="","",IF(ISNUMBER('R05 Data'!L47),IF(AND('R05 Data'!L47&gt;=1,'R05 Data'!L47&lt;=5,MOD('R05 Data'!L47,1)=0),'R05 Data'!L47,""),""))</x:f>
      </x:c>
      <x:c r="M47" s="142" t="str">
        <x:f>IF('R05 Data'!$A47="","",IF(ISNUMBER('R05 Data'!M47),IF(AND('R05 Data'!M47&gt;=1,'R05 Data'!M47&lt;=5,MOD('R05 Data'!M47,1)=0),'R05 Data'!M47,""),""))</x:f>
      </x:c>
      <x:c r="N47" s="142" t="str">
        <x:f>IF('R05 Data'!$A47="","",IF(ISNUMBER('R05 Data'!N47),IF(AND('R05 Data'!N47&gt;=1,'R05 Data'!N47&lt;=5,MOD('R05 Data'!N47,1)=0),'R05 Data'!N47,""),""))</x:f>
      </x:c>
      <x:c r="O47" s="142" t="str">
        <x:f>IF('R05 Data'!$A47="","",IF(ISNUMBER('R05 Data'!O47),IF(AND('R05 Data'!O47&gt;=1,'R05 Data'!O47&lt;=5,MOD('R05 Data'!O47,1)=0),'R05 Data'!O47,""),""))</x:f>
      </x:c>
      <x:c r="P47" s="142" t="str">
        <x:f>IF('R05 Data'!$A47="","",IF(ISNUMBER('R05 Data'!P47),IF(AND('R05 Data'!P47&gt;=1,'R05 Data'!P47&lt;=5,MOD('R05 Data'!P47,1)=0),'R05 Data'!P47,""),""))</x:f>
      </x:c>
      <x:c r="Q47" s="142" t="str">
        <x:f>IF('R05 Data'!$A47="","",IF(ISNUMBER('R05 Data'!Q47),IF(AND('R05 Data'!Q47&gt;=1,'R05 Data'!Q47&lt;=5,MOD('R05 Data'!Q47,1)=0),'R05 Data'!Q47,""),""))</x:f>
      </x:c>
      <x:c r="R47" s="142" t="str">
        <x:f>IF('R05 Data'!$A47="","",IF(ISNUMBER('R05 Data'!R47),IF(AND('R05 Data'!R47&gt;=1,'R05 Data'!R47&lt;=5,MOD('R05 Data'!R47,1)=0),'R05 Data'!R47,""),""))</x:f>
      </x:c>
      <x:c r="S47" s="142" t="str">
        <x:f>IF('R05 Data'!$A47="","",IF(ISNUMBER('R05 Data'!S47),IF(AND('R05 Data'!S47&gt;=1,'R05 Data'!S47&lt;=5,MOD('R05 Data'!S47,1)=0),'R05 Data'!S47,""),""))</x:f>
      </x:c>
      <x:c r="T47" s="142" t="str">
        <x:f>IF('R05 Data'!$A47="","",IF(ISNUMBER('R05 Data'!T47),IF(AND('R05 Data'!T47&gt;=1,'R05 Data'!T47&lt;=5,MOD('R05 Data'!T47,1)=0),'R05 Data'!T47,""),""))</x:f>
      </x:c>
      <x:c r="U47" s="142" t="str">
        <x:f>IF('R05 Data'!$A47="","",IF(ISNUMBER('R05 Data'!U47),IF(AND('R05 Data'!U47&gt;=1,'R05 Data'!U47&lt;=5,MOD('R05 Data'!U47,1)=0),'R05 Data'!U47,""),""))</x:f>
      </x:c>
      <x:c r="V47" s="142" t="str">
        <x:f>IF('R05 Data'!$A47="","",IF(ISNUMBER('R05 Data'!V47),IF(AND('R05 Data'!V47&gt;=1,'R05 Data'!V47&lt;=5,MOD('R05 Data'!V47,1)=0),'R05 Data'!V47,""),""))</x:f>
      </x:c>
      <x:c r="W47" s="142" t="str">
        <x:f>IF('R05 Data'!$A47="","",IF(ISNUMBER('R05 Data'!W47),IF(AND('R05 Data'!W47&gt;=1,'R05 Data'!W47&lt;=5,MOD('R05 Data'!W47,1)=0),'R05 Data'!W47,""),""))</x:f>
      </x:c>
      <x:c r="X47" s="142" t="str">
        <x:f>IF('R05 Data'!$A47="","",IF(ISNUMBER('R05 Data'!X47),IF(AND('R05 Data'!X47&gt;=1,'R05 Data'!X47&lt;=5,MOD('R05 Data'!X47,1)=0),'R05 Data'!X47,""),""))</x:f>
      </x:c>
      <x:c r="Y47" s="142" t="str">
        <x:f>IF('R05 Data'!$A47="","",IF(ISNUMBER('R05 Data'!Y47),IF(AND('R05 Data'!Y47&gt;=1,'R05 Data'!Y47&lt;=5,MOD('R05 Data'!Y47,1)=0),'R05 Data'!Y47,""),""))</x:f>
      </x:c>
      <x:c r="Z47" s="142" t="str">
        <x:f>IF('R05 Data'!$A47="","",IF(ISNUMBER('R05 Data'!Z47),IF(AND('R05 Data'!Z47&gt;=1,'R05 Data'!Z47&lt;=5,MOD('R05 Data'!Z47,1)=0),'R05 Data'!Z47,""),""))</x:f>
      </x:c>
      <x:c r="AA47" s="142" t="str">
        <x:f>IF('R05 Data'!$A47="","",IF(ISNUMBER('R05 Data'!AA47),IF(AND('R05 Data'!AA47&gt;=1,'R05 Data'!AA47&lt;=5,MOD('R05 Data'!AA47,1)=0),'R05 Data'!AA47,""),""))</x:f>
      </x:c>
      <x:c r="AB47" s="142" t="str">
        <x:f>IF('R05 Data'!$A47="","",IF(ISNUMBER('R05 Data'!AB47),IF(AND('R05 Data'!AB47&gt;=1,'R05 Data'!AB47&lt;=5,MOD('R05 Data'!AB47,1)=0),'R05 Data'!AB47,""),""))</x:f>
      </x:c>
    </x:row>
    <x:row r="48" ht="22" customHeight="1">
      <x:c r="A48" s="92" t="str">
        <x:f>IF('R05 Data'!A48="","",'R05 Data'!A48)</x:f>
      </x:c>
      <x:c r="B48" s="92" t="str">
        <x:f>IF('R05 Data'!B48="","",'R05 Data'!B48)</x:f>
      </x:c>
      <x:c r="C48" s="92" t="str">
        <x:f>IF('R05 Data'!C48="","",'R05 Data'!C48)</x:f>
      </x:c>
      <x:c r="D48" s="92" t="str">
        <x:f>IF('R05 Data'!D48="","",'R05 Data'!D48)</x:f>
      </x:c>
      <x:c r="E48" s="92" t="str">
        <x:f>IF('R05 Data'!$A48="","",IF(ISNUMBER('R05 Data'!E48),IF(AND('R05 Data'!E48&gt;=1,'R05 Data'!E48&lt;=5,MOD('R05 Data'!E48,1)=0),'R05 Data'!E48,""),""))</x:f>
      </x:c>
      <x:c r="F48" s="92" t="str">
        <x:f>IF('R05 Data'!$A48="","",IF(ISNUMBER('R05 Data'!F48),IF(AND('R05 Data'!F48&gt;=1,'R05 Data'!F48&lt;=5,MOD('R05 Data'!F48,1)=0),'R05 Data'!F48,""),""))</x:f>
      </x:c>
      <x:c r="G48" s="92" t="str">
        <x:f>IF('R05 Data'!$A48="","",IF(ISNUMBER('R05 Data'!G48),IF(AND('R05 Data'!G48&gt;=1,'R05 Data'!G48&lt;=5,MOD('R05 Data'!G48,1)=0),'R05 Data'!G48,""),""))</x:f>
      </x:c>
      <x:c r="H48" s="92" t="str">
        <x:f>IF('R05 Data'!$A48="","",IF(ISNUMBER('R05 Data'!H48),IF(AND('R05 Data'!H48&gt;=1,'R05 Data'!H48&lt;=5,MOD('R05 Data'!H48,1)=0),'R05 Data'!H48,""),""))</x:f>
      </x:c>
      <x:c r="I48" s="92" t="str">
        <x:f>IF('R05 Data'!$A48="","",IF(ISNUMBER('R05 Data'!I48),IF(AND('R05 Data'!I48&gt;=1,'R05 Data'!I48&lt;=5,MOD('R05 Data'!I48,1)=0),'R05 Data'!I48,""),""))</x:f>
      </x:c>
      <x:c r="J48" s="92" t="str">
        <x:f>IF('R05 Data'!$A48="","",IF(ISNUMBER('R05 Data'!J48),IF(AND('R05 Data'!J48&gt;=1,'R05 Data'!J48&lt;=5,MOD('R05 Data'!J48,1)=0),'R05 Data'!J48,""),""))</x:f>
      </x:c>
      <x:c r="K48" s="92" t="str">
        <x:f>IF('R05 Data'!$A48="","",IF(ISNUMBER('R05 Data'!K48),IF(AND('R05 Data'!K48&gt;=1,'R05 Data'!K48&lt;=5,MOD('R05 Data'!K48,1)=0),'R05 Data'!K48,""),""))</x:f>
      </x:c>
      <x:c r="L48" s="92" t="str">
        <x:f>IF('R05 Data'!$A48="","",IF(ISNUMBER('R05 Data'!L48),IF(AND('R05 Data'!L48&gt;=1,'R05 Data'!L48&lt;=5,MOD('R05 Data'!L48,1)=0),'R05 Data'!L48,""),""))</x:f>
      </x:c>
      <x:c r="M48" s="142" t="str">
        <x:f>IF('R05 Data'!$A48="","",IF(ISNUMBER('R05 Data'!M48),IF(AND('R05 Data'!M48&gt;=1,'R05 Data'!M48&lt;=5,MOD('R05 Data'!M48,1)=0),'R05 Data'!M48,""),""))</x:f>
      </x:c>
      <x:c r="N48" s="142" t="str">
        <x:f>IF('R05 Data'!$A48="","",IF(ISNUMBER('R05 Data'!N48),IF(AND('R05 Data'!N48&gt;=1,'R05 Data'!N48&lt;=5,MOD('R05 Data'!N48,1)=0),'R05 Data'!N48,""),""))</x:f>
      </x:c>
      <x:c r="O48" s="142" t="str">
        <x:f>IF('R05 Data'!$A48="","",IF(ISNUMBER('R05 Data'!O48),IF(AND('R05 Data'!O48&gt;=1,'R05 Data'!O48&lt;=5,MOD('R05 Data'!O48,1)=0),'R05 Data'!O48,""),""))</x:f>
      </x:c>
      <x:c r="P48" s="142" t="str">
        <x:f>IF('R05 Data'!$A48="","",IF(ISNUMBER('R05 Data'!P48),IF(AND('R05 Data'!P48&gt;=1,'R05 Data'!P48&lt;=5,MOD('R05 Data'!P48,1)=0),'R05 Data'!P48,""),""))</x:f>
      </x:c>
      <x:c r="Q48" s="142" t="str">
        <x:f>IF('R05 Data'!$A48="","",IF(ISNUMBER('R05 Data'!Q48),IF(AND('R05 Data'!Q48&gt;=1,'R05 Data'!Q48&lt;=5,MOD('R05 Data'!Q48,1)=0),'R05 Data'!Q48,""),""))</x:f>
      </x:c>
      <x:c r="R48" s="142" t="str">
        <x:f>IF('R05 Data'!$A48="","",IF(ISNUMBER('R05 Data'!R48),IF(AND('R05 Data'!R48&gt;=1,'R05 Data'!R48&lt;=5,MOD('R05 Data'!R48,1)=0),'R05 Data'!R48,""),""))</x:f>
      </x:c>
      <x:c r="S48" s="142" t="str">
        <x:f>IF('R05 Data'!$A48="","",IF(ISNUMBER('R05 Data'!S48),IF(AND('R05 Data'!S48&gt;=1,'R05 Data'!S48&lt;=5,MOD('R05 Data'!S48,1)=0),'R05 Data'!S48,""),""))</x:f>
      </x:c>
      <x:c r="T48" s="142" t="str">
        <x:f>IF('R05 Data'!$A48="","",IF(ISNUMBER('R05 Data'!T48),IF(AND('R05 Data'!T48&gt;=1,'R05 Data'!T48&lt;=5,MOD('R05 Data'!T48,1)=0),'R05 Data'!T48,""),""))</x:f>
      </x:c>
      <x:c r="U48" s="142" t="str">
        <x:f>IF('R05 Data'!$A48="","",IF(ISNUMBER('R05 Data'!U48),IF(AND('R05 Data'!U48&gt;=1,'R05 Data'!U48&lt;=5,MOD('R05 Data'!U48,1)=0),'R05 Data'!U48,""),""))</x:f>
      </x:c>
      <x:c r="V48" s="142" t="str">
        <x:f>IF('R05 Data'!$A48="","",IF(ISNUMBER('R05 Data'!V48),IF(AND('R05 Data'!V48&gt;=1,'R05 Data'!V48&lt;=5,MOD('R05 Data'!V48,1)=0),'R05 Data'!V48,""),""))</x:f>
      </x:c>
      <x:c r="W48" s="142" t="str">
        <x:f>IF('R05 Data'!$A48="","",IF(ISNUMBER('R05 Data'!W48),IF(AND('R05 Data'!W48&gt;=1,'R05 Data'!W48&lt;=5,MOD('R05 Data'!W48,1)=0),'R05 Data'!W48,""),""))</x:f>
      </x:c>
      <x:c r="X48" s="142" t="str">
        <x:f>IF('R05 Data'!$A48="","",IF(ISNUMBER('R05 Data'!X48),IF(AND('R05 Data'!X48&gt;=1,'R05 Data'!X48&lt;=5,MOD('R05 Data'!X48,1)=0),'R05 Data'!X48,""),""))</x:f>
      </x:c>
      <x:c r="Y48" s="142" t="str">
        <x:f>IF('R05 Data'!$A48="","",IF(ISNUMBER('R05 Data'!Y48),IF(AND('R05 Data'!Y48&gt;=1,'R05 Data'!Y48&lt;=5,MOD('R05 Data'!Y48,1)=0),'R05 Data'!Y48,""),""))</x:f>
      </x:c>
      <x:c r="Z48" s="142" t="str">
        <x:f>IF('R05 Data'!$A48="","",IF(ISNUMBER('R05 Data'!Z48),IF(AND('R05 Data'!Z48&gt;=1,'R05 Data'!Z48&lt;=5,MOD('R05 Data'!Z48,1)=0),'R05 Data'!Z48,""),""))</x:f>
      </x:c>
      <x:c r="AA48" s="142" t="str">
        <x:f>IF('R05 Data'!$A48="","",IF(ISNUMBER('R05 Data'!AA48),IF(AND('R05 Data'!AA48&gt;=1,'R05 Data'!AA48&lt;=5,MOD('R05 Data'!AA48,1)=0),'R05 Data'!AA48,""),""))</x:f>
      </x:c>
      <x:c r="AB48" s="142" t="str">
        <x:f>IF('R05 Data'!$A48="","",IF(ISNUMBER('R05 Data'!AB48),IF(AND('R05 Data'!AB48&gt;=1,'R05 Data'!AB48&lt;=5,MOD('R05 Data'!AB48,1)=0),'R05 Data'!AB48,""),""))</x:f>
      </x:c>
    </x:row>
    <x:row r="49" ht="22" customHeight="1">
      <x:c r="A49" s="92" t="str">
        <x:f>IF('R05 Data'!A49="","",'R05 Data'!A49)</x:f>
      </x:c>
      <x:c r="B49" s="92" t="str">
        <x:f>IF('R05 Data'!B49="","",'R05 Data'!B49)</x:f>
      </x:c>
      <x:c r="C49" s="92" t="str">
        <x:f>IF('R05 Data'!C49="","",'R05 Data'!C49)</x:f>
      </x:c>
      <x:c r="D49" s="92" t="str">
        <x:f>IF('R05 Data'!D49="","",'R05 Data'!D49)</x:f>
      </x:c>
      <x:c r="E49" s="92" t="str">
        <x:f>IF('R05 Data'!$A49="","",IF(ISNUMBER('R05 Data'!E49),IF(AND('R05 Data'!E49&gt;=1,'R05 Data'!E49&lt;=5,MOD('R05 Data'!E49,1)=0),'R05 Data'!E49,""),""))</x:f>
      </x:c>
      <x:c r="F49" s="92" t="str">
        <x:f>IF('R05 Data'!$A49="","",IF(ISNUMBER('R05 Data'!F49),IF(AND('R05 Data'!F49&gt;=1,'R05 Data'!F49&lt;=5,MOD('R05 Data'!F49,1)=0),'R05 Data'!F49,""),""))</x:f>
      </x:c>
      <x:c r="G49" s="92" t="str">
        <x:f>IF('R05 Data'!$A49="","",IF(ISNUMBER('R05 Data'!G49),IF(AND('R05 Data'!G49&gt;=1,'R05 Data'!G49&lt;=5,MOD('R05 Data'!G49,1)=0),'R05 Data'!G49,""),""))</x:f>
      </x:c>
      <x:c r="H49" s="92" t="str">
        <x:f>IF('R05 Data'!$A49="","",IF(ISNUMBER('R05 Data'!H49),IF(AND('R05 Data'!H49&gt;=1,'R05 Data'!H49&lt;=5,MOD('R05 Data'!H49,1)=0),'R05 Data'!H49,""),""))</x:f>
      </x:c>
      <x:c r="I49" s="92" t="str">
        <x:f>IF('R05 Data'!$A49="","",IF(ISNUMBER('R05 Data'!I49),IF(AND('R05 Data'!I49&gt;=1,'R05 Data'!I49&lt;=5,MOD('R05 Data'!I49,1)=0),'R05 Data'!I49,""),""))</x:f>
      </x:c>
      <x:c r="J49" s="92" t="str">
        <x:f>IF('R05 Data'!$A49="","",IF(ISNUMBER('R05 Data'!J49),IF(AND('R05 Data'!J49&gt;=1,'R05 Data'!J49&lt;=5,MOD('R05 Data'!J49,1)=0),'R05 Data'!J49,""),""))</x:f>
      </x:c>
      <x:c r="K49" s="92" t="str">
        <x:f>IF('R05 Data'!$A49="","",IF(ISNUMBER('R05 Data'!K49),IF(AND('R05 Data'!K49&gt;=1,'R05 Data'!K49&lt;=5,MOD('R05 Data'!K49,1)=0),'R05 Data'!K49,""),""))</x:f>
      </x:c>
      <x:c r="L49" s="92" t="str">
        <x:f>IF('R05 Data'!$A49="","",IF(ISNUMBER('R05 Data'!L49),IF(AND('R05 Data'!L49&gt;=1,'R05 Data'!L49&lt;=5,MOD('R05 Data'!L49,1)=0),'R05 Data'!L49,""),""))</x:f>
      </x:c>
      <x:c r="M49" s="142" t="str">
        <x:f>IF('R05 Data'!$A49="","",IF(ISNUMBER('R05 Data'!M49),IF(AND('R05 Data'!M49&gt;=1,'R05 Data'!M49&lt;=5,MOD('R05 Data'!M49,1)=0),'R05 Data'!M49,""),""))</x:f>
      </x:c>
      <x:c r="N49" s="142" t="str">
        <x:f>IF('R05 Data'!$A49="","",IF(ISNUMBER('R05 Data'!N49),IF(AND('R05 Data'!N49&gt;=1,'R05 Data'!N49&lt;=5,MOD('R05 Data'!N49,1)=0),'R05 Data'!N49,""),""))</x:f>
      </x:c>
      <x:c r="O49" s="142" t="str">
        <x:f>IF('R05 Data'!$A49="","",IF(ISNUMBER('R05 Data'!O49),IF(AND('R05 Data'!O49&gt;=1,'R05 Data'!O49&lt;=5,MOD('R05 Data'!O49,1)=0),'R05 Data'!O49,""),""))</x:f>
      </x:c>
      <x:c r="P49" s="142" t="str">
        <x:f>IF('R05 Data'!$A49="","",IF(ISNUMBER('R05 Data'!P49),IF(AND('R05 Data'!P49&gt;=1,'R05 Data'!P49&lt;=5,MOD('R05 Data'!P49,1)=0),'R05 Data'!P49,""),""))</x:f>
      </x:c>
      <x:c r="Q49" s="142" t="str">
        <x:f>IF('R05 Data'!$A49="","",IF(ISNUMBER('R05 Data'!Q49),IF(AND('R05 Data'!Q49&gt;=1,'R05 Data'!Q49&lt;=5,MOD('R05 Data'!Q49,1)=0),'R05 Data'!Q49,""),""))</x:f>
      </x:c>
      <x:c r="R49" s="142" t="str">
        <x:f>IF('R05 Data'!$A49="","",IF(ISNUMBER('R05 Data'!R49),IF(AND('R05 Data'!R49&gt;=1,'R05 Data'!R49&lt;=5,MOD('R05 Data'!R49,1)=0),'R05 Data'!R49,""),""))</x:f>
      </x:c>
      <x:c r="S49" s="142" t="str">
        <x:f>IF('R05 Data'!$A49="","",IF(ISNUMBER('R05 Data'!S49),IF(AND('R05 Data'!S49&gt;=1,'R05 Data'!S49&lt;=5,MOD('R05 Data'!S49,1)=0),'R05 Data'!S49,""),""))</x:f>
      </x:c>
      <x:c r="T49" s="142" t="str">
        <x:f>IF('R05 Data'!$A49="","",IF(ISNUMBER('R05 Data'!T49),IF(AND('R05 Data'!T49&gt;=1,'R05 Data'!T49&lt;=5,MOD('R05 Data'!T49,1)=0),'R05 Data'!T49,""),""))</x:f>
      </x:c>
      <x:c r="U49" s="142" t="str">
        <x:f>IF('R05 Data'!$A49="","",IF(ISNUMBER('R05 Data'!U49),IF(AND('R05 Data'!U49&gt;=1,'R05 Data'!U49&lt;=5,MOD('R05 Data'!U49,1)=0),'R05 Data'!U49,""),""))</x:f>
      </x:c>
      <x:c r="V49" s="142" t="str">
        <x:f>IF('R05 Data'!$A49="","",IF(ISNUMBER('R05 Data'!V49),IF(AND('R05 Data'!V49&gt;=1,'R05 Data'!V49&lt;=5,MOD('R05 Data'!V49,1)=0),'R05 Data'!V49,""),""))</x:f>
      </x:c>
      <x:c r="W49" s="142" t="str">
        <x:f>IF('R05 Data'!$A49="","",IF(ISNUMBER('R05 Data'!W49),IF(AND('R05 Data'!W49&gt;=1,'R05 Data'!W49&lt;=5,MOD('R05 Data'!W49,1)=0),'R05 Data'!W49,""),""))</x:f>
      </x:c>
      <x:c r="X49" s="142" t="str">
        <x:f>IF('R05 Data'!$A49="","",IF(ISNUMBER('R05 Data'!X49),IF(AND('R05 Data'!X49&gt;=1,'R05 Data'!X49&lt;=5,MOD('R05 Data'!X49,1)=0),'R05 Data'!X49,""),""))</x:f>
      </x:c>
      <x:c r="Y49" s="142" t="str">
        <x:f>IF('R05 Data'!$A49="","",IF(ISNUMBER('R05 Data'!Y49),IF(AND('R05 Data'!Y49&gt;=1,'R05 Data'!Y49&lt;=5,MOD('R05 Data'!Y49,1)=0),'R05 Data'!Y49,""),""))</x:f>
      </x:c>
      <x:c r="Z49" s="142" t="str">
        <x:f>IF('R05 Data'!$A49="","",IF(ISNUMBER('R05 Data'!Z49),IF(AND('R05 Data'!Z49&gt;=1,'R05 Data'!Z49&lt;=5,MOD('R05 Data'!Z49,1)=0),'R05 Data'!Z49,""),""))</x:f>
      </x:c>
      <x:c r="AA49" s="142" t="str">
        <x:f>IF('R05 Data'!$A49="","",IF(ISNUMBER('R05 Data'!AA49),IF(AND('R05 Data'!AA49&gt;=1,'R05 Data'!AA49&lt;=5,MOD('R05 Data'!AA49,1)=0),'R05 Data'!AA49,""),""))</x:f>
      </x:c>
      <x:c r="AB49" s="142" t="str">
        <x:f>IF('R05 Data'!$A49="","",IF(ISNUMBER('R05 Data'!AB49),IF(AND('R05 Data'!AB49&gt;=1,'R05 Data'!AB49&lt;=5,MOD('R05 Data'!AB49,1)=0),'R05 Data'!AB49,""),""))</x:f>
      </x:c>
    </x:row>
    <x:row r="50" ht="22" customHeight="1">
      <x:c r="A50" s="92" t="str">
        <x:f>IF('R05 Data'!A50="","",'R05 Data'!A50)</x:f>
      </x:c>
      <x:c r="B50" s="92" t="str">
        <x:f>IF('R05 Data'!B50="","",'R05 Data'!B50)</x:f>
      </x:c>
      <x:c r="C50" s="92" t="str">
        <x:f>IF('R05 Data'!C50="","",'R05 Data'!C50)</x:f>
      </x:c>
      <x:c r="D50" s="92" t="str">
        <x:f>IF('R05 Data'!D50="","",'R05 Data'!D50)</x:f>
      </x:c>
      <x:c r="E50" s="92" t="str">
        <x:f>IF('R05 Data'!$A50="","",IF(ISNUMBER('R05 Data'!E50),IF(AND('R05 Data'!E50&gt;=1,'R05 Data'!E50&lt;=5,MOD('R05 Data'!E50,1)=0),'R05 Data'!E50,""),""))</x:f>
      </x:c>
      <x:c r="F50" s="92" t="str">
        <x:f>IF('R05 Data'!$A50="","",IF(ISNUMBER('R05 Data'!F50),IF(AND('R05 Data'!F50&gt;=1,'R05 Data'!F50&lt;=5,MOD('R05 Data'!F50,1)=0),'R05 Data'!F50,""),""))</x:f>
      </x:c>
      <x:c r="G50" s="92" t="str">
        <x:f>IF('R05 Data'!$A50="","",IF(ISNUMBER('R05 Data'!G50),IF(AND('R05 Data'!G50&gt;=1,'R05 Data'!G50&lt;=5,MOD('R05 Data'!G50,1)=0),'R05 Data'!G50,""),""))</x:f>
      </x:c>
      <x:c r="H50" s="92" t="str">
        <x:f>IF('R05 Data'!$A50="","",IF(ISNUMBER('R05 Data'!H50),IF(AND('R05 Data'!H50&gt;=1,'R05 Data'!H50&lt;=5,MOD('R05 Data'!H50,1)=0),'R05 Data'!H50,""),""))</x:f>
      </x:c>
      <x:c r="I50" s="92" t="str">
        <x:f>IF('R05 Data'!$A50="","",IF(ISNUMBER('R05 Data'!I50),IF(AND('R05 Data'!I50&gt;=1,'R05 Data'!I50&lt;=5,MOD('R05 Data'!I50,1)=0),'R05 Data'!I50,""),""))</x:f>
      </x:c>
      <x:c r="J50" s="92" t="str">
        <x:f>IF('R05 Data'!$A50="","",IF(ISNUMBER('R05 Data'!J50),IF(AND('R05 Data'!J50&gt;=1,'R05 Data'!J50&lt;=5,MOD('R05 Data'!J50,1)=0),'R05 Data'!J50,""),""))</x:f>
      </x:c>
      <x:c r="K50" s="92" t="str">
        <x:f>IF('R05 Data'!$A50="","",IF(ISNUMBER('R05 Data'!K50),IF(AND('R05 Data'!K50&gt;=1,'R05 Data'!K50&lt;=5,MOD('R05 Data'!K50,1)=0),'R05 Data'!K50,""),""))</x:f>
      </x:c>
      <x:c r="L50" s="92" t="str">
        <x:f>IF('R05 Data'!$A50="","",IF(ISNUMBER('R05 Data'!L50),IF(AND('R05 Data'!L50&gt;=1,'R05 Data'!L50&lt;=5,MOD('R05 Data'!L50,1)=0),'R05 Data'!L50,""),""))</x:f>
      </x:c>
      <x:c r="M50" s="142" t="str">
        <x:f>IF('R05 Data'!$A50="","",IF(ISNUMBER('R05 Data'!M50),IF(AND('R05 Data'!M50&gt;=1,'R05 Data'!M50&lt;=5,MOD('R05 Data'!M50,1)=0),'R05 Data'!M50,""),""))</x:f>
      </x:c>
      <x:c r="N50" s="142" t="str">
        <x:f>IF('R05 Data'!$A50="","",IF(ISNUMBER('R05 Data'!N50),IF(AND('R05 Data'!N50&gt;=1,'R05 Data'!N50&lt;=5,MOD('R05 Data'!N50,1)=0),'R05 Data'!N50,""),""))</x:f>
      </x:c>
      <x:c r="O50" s="142" t="str">
        <x:f>IF('R05 Data'!$A50="","",IF(ISNUMBER('R05 Data'!O50),IF(AND('R05 Data'!O50&gt;=1,'R05 Data'!O50&lt;=5,MOD('R05 Data'!O50,1)=0),'R05 Data'!O50,""),""))</x:f>
      </x:c>
      <x:c r="P50" s="142" t="str">
        <x:f>IF('R05 Data'!$A50="","",IF(ISNUMBER('R05 Data'!P50),IF(AND('R05 Data'!P50&gt;=1,'R05 Data'!P50&lt;=5,MOD('R05 Data'!P50,1)=0),'R05 Data'!P50,""),""))</x:f>
      </x:c>
      <x:c r="Q50" s="142" t="str">
        <x:f>IF('R05 Data'!$A50="","",IF(ISNUMBER('R05 Data'!Q50),IF(AND('R05 Data'!Q50&gt;=1,'R05 Data'!Q50&lt;=5,MOD('R05 Data'!Q50,1)=0),'R05 Data'!Q50,""),""))</x:f>
      </x:c>
      <x:c r="R50" s="142" t="str">
        <x:f>IF('R05 Data'!$A50="","",IF(ISNUMBER('R05 Data'!R50),IF(AND('R05 Data'!R50&gt;=1,'R05 Data'!R50&lt;=5,MOD('R05 Data'!R50,1)=0),'R05 Data'!R50,""),""))</x:f>
      </x:c>
      <x:c r="S50" s="142" t="str">
        <x:f>IF('R05 Data'!$A50="","",IF(ISNUMBER('R05 Data'!S50),IF(AND('R05 Data'!S50&gt;=1,'R05 Data'!S50&lt;=5,MOD('R05 Data'!S50,1)=0),'R05 Data'!S50,""),""))</x:f>
      </x:c>
      <x:c r="T50" s="142" t="str">
        <x:f>IF('R05 Data'!$A50="","",IF(ISNUMBER('R05 Data'!T50),IF(AND('R05 Data'!T50&gt;=1,'R05 Data'!T50&lt;=5,MOD('R05 Data'!T50,1)=0),'R05 Data'!T50,""),""))</x:f>
      </x:c>
      <x:c r="U50" s="142" t="str">
        <x:f>IF('R05 Data'!$A50="","",IF(ISNUMBER('R05 Data'!U50),IF(AND('R05 Data'!U50&gt;=1,'R05 Data'!U50&lt;=5,MOD('R05 Data'!U50,1)=0),'R05 Data'!U50,""),""))</x:f>
      </x:c>
      <x:c r="V50" s="142" t="str">
        <x:f>IF('R05 Data'!$A50="","",IF(ISNUMBER('R05 Data'!V50),IF(AND('R05 Data'!V50&gt;=1,'R05 Data'!V50&lt;=5,MOD('R05 Data'!V50,1)=0),'R05 Data'!V50,""),""))</x:f>
      </x:c>
      <x:c r="W50" s="142" t="str">
        <x:f>IF('R05 Data'!$A50="","",IF(ISNUMBER('R05 Data'!W50),IF(AND('R05 Data'!W50&gt;=1,'R05 Data'!W50&lt;=5,MOD('R05 Data'!W50,1)=0),'R05 Data'!W50,""),""))</x:f>
      </x:c>
      <x:c r="X50" s="142" t="str">
        <x:f>IF('R05 Data'!$A50="","",IF(ISNUMBER('R05 Data'!X50),IF(AND('R05 Data'!X50&gt;=1,'R05 Data'!X50&lt;=5,MOD('R05 Data'!X50,1)=0),'R05 Data'!X50,""),""))</x:f>
      </x:c>
      <x:c r="Y50" s="142" t="str">
        <x:f>IF('R05 Data'!$A50="","",IF(ISNUMBER('R05 Data'!Y50),IF(AND('R05 Data'!Y50&gt;=1,'R05 Data'!Y50&lt;=5,MOD('R05 Data'!Y50,1)=0),'R05 Data'!Y50,""),""))</x:f>
      </x:c>
      <x:c r="Z50" s="142" t="str">
        <x:f>IF('R05 Data'!$A50="","",IF(ISNUMBER('R05 Data'!Z50),IF(AND('R05 Data'!Z50&gt;=1,'R05 Data'!Z50&lt;=5,MOD('R05 Data'!Z50,1)=0),'R05 Data'!Z50,""),""))</x:f>
      </x:c>
      <x:c r="AA50" s="142" t="str">
        <x:f>IF('R05 Data'!$A50="","",IF(ISNUMBER('R05 Data'!AA50),IF(AND('R05 Data'!AA50&gt;=1,'R05 Data'!AA50&lt;=5,MOD('R05 Data'!AA50,1)=0),'R05 Data'!AA50,""),""))</x:f>
      </x:c>
      <x:c r="AB50" s="142" t="str">
        <x:f>IF('R05 Data'!$A50="","",IF(ISNUMBER('R05 Data'!AB50),IF(AND('R05 Data'!AB50&gt;=1,'R05 Data'!AB50&lt;=5,MOD('R05 Data'!AB50,1)=0),'R05 Data'!AB50,""),""))</x:f>
      </x:c>
    </x:row>
    <x:row r="51" ht="22" customHeight="1">
      <x:c r="A51" s="92" t="str">
        <x:f>IF('R05 Data'!A51="","",'R05 Data'!A51)</x:f>
      </x:c>
      <x:c r="B51" s="92" t="str">
        <x:f>IF('R05 Data'!B51="","",'R05 Data'!B51)</x:f>
      </x:c>
      <x:c r="C51" s="92" t="str">
        <x:f>IF('R05 Data'!C51="","",'R05 Data'!C51)</x:f>
      </x:c>
      <x:c r="D51" s="92" t="str">
        <x:f>IF('R05 Data'!D51="","",'R05 Data'!D51)</x:f>
      </x:c>
      <x:c r="E51" s="92" t="str">
        <x:f>IF('R05 Data'!$A51="","",IF(ISNUMBER('R05 Data'!E51),IF(AND('R05 Data'!E51&gt;=1,'R05 Data'!E51&lt;=5,MOD('R05 Data'!E51,1)=0),'R05 Data'!E51,""),""))</x:f>
      </x:c>
      <x:c r="F51" s="92" t="str">
        <x:f>IF('R05 Data'!$A51="","",IF(ISNUMBER('R05 Data'!F51),IF(AND('R05 Data'!F51&gt;=1,'R05 Data'!F51&lt;=5,MOD('R05 Data'!F51,1)=0),'R05 Data'!F51,""),""))</x:f>
      </x:c>
      <x:c r="G51" s="92" t="str">
        <x:f>IF('R05 Data'!$A51="","",IF(ISNUMBER('R05 Data'!G51),IF(AND('R05 Data'!G51&gt;=1,'R05 Data'!G51&lt;=5,MOD('R05 Data'!G51,1)=0),'R05 Data'!G51,""),""))</x:f>
      </x:c>
      <x:c r="H51" s="92" t="str">
        <x:f>IF('R05 Data'!$A51="","",IF(ISNUMBER('R05 Data'!H51),IF(AND('R05 Data'!H51&gt;=1,'R05 Data'!H51&lt;=5,MOD('R05 Data'!H51,1)=0),'R05 Data'!H51,""),""))</x:f>
      </x:c>
      <x:c r="I51" s="92" t="str">
        <x:f>IF('R05 Data'!$A51="","",IF(ISNUMBER('R05 Data'!I51),IF(AND('R05 Data'!I51&gt;=1,'R05 Data'!I51&lt;=5,MOD('R05 Data'!I51,1)=0),'R05 Data'!I51,""),""))</x:f>
      </x:c>
      <x:c r="J51" s="92" t="str">
        <x:f>IF('R05 Data'!$A51="","",IF(ISNUMBER('R05 Data'!J51),IF(AND('R05 Data'!J51&gt;=1,'R05 Data'!J51&lt;=5,MOD('R05 Data'!J51,1)=0),'R05 Data'!J51,""),""))</x:f>
      </x:c>
      <x:c r="K51" s="92" t="str">
        <x:f>IF('R05 Data'!$A51="","",IF(ISNUMBER('R05 Data'!K51),IF(AND('R05 Data'!K51&gt;=1,'R05 Data'!K51&lt;=5,MOD('R05 Data'!K51,1)=0),'R05 Data'!K51,""),""))</x:f>
      </x:c>
      <x:c r="L51" s="92" t="str">
        <x:f>IF('R05 Data'!$A51="","",IF(ISNUMBER('R05 Data'!L51),IF(AND('R05 Data'!L51&gt;=1,'R05 Data'!L51&lt;=5,MOD('R05 Data'!L51,1)=0),'R05 Data'!L51,""),""))</x:f>
      </x:c>
      <x:c r="M51" s="142" t="str">
        <x:f>IF('R05 Data'!$A51="","",IF(ISNUMBER('R05 Data'!M51),IF(AND('R05 Data'!M51&gt;=1,'R05 Data'!M51&lt;=5,MOD('R05 Data'!M51,1)=0),'R05 Data'!M51,""),""))</x:f>
      </x:c>
      <x:c r="N51" s="142" t="str">
        <x:f>IF('R05 Data'!$A51="","",IF(ISNUMBER('R05 Data'!N51),IF(AND('R05 Data'!N51&gt;=1,'R05 Data'!N51&lt;=5,MOD('R05 Data'!N51,1)=0),'R05 Data'!N51,""),""))</x:f>
      </x:c>
      <x:c r="O51" s="142" t="str">
        <x:f>IF('R05 Data'!$A51="","",IF(ISNUMBER('R05 Data'!O51),IF(AND('R05 Data'!O51&gt;=1,'R05 Data'!O51&lt;=5,MOD('R05 Data'!O51,1)=0),'R05 Data'!O51,""),""))</x:f>
      </x:c>
      <x:c r="P51" s="142" t="str">
        <x:f>IF('R05 Data'!$A51="","",IF(ISNUMBER('R05 Data'!P51),IF(AND('R05 Data'!P51&gt;=1,'R05 Data'!P51&lt;=5,MOD('R05 Data'!P51,1)=0),'R05 Data'!P51,""),""))</x:f>
      </x:c>
      <x:c r="Q51" s="142" t="str">
        <x:f>IF('R05 Data'!$A51="","",IF(ISNUMBER('R05 Data'!Q51),IF(AND('R05 Data'!Q51&gt;=1,'R05 Data'!Q51&lt;=5,MOD('R05 Data'!Q51,1)=0),'R05 Data'!Q51,""),""))</x:f>
      </x:c>
      <x:c r="R51" s="142" t="str">
        <x:f>IF('R05 Data'!$A51="","",IF(ISNUMBER('R05 Data'!R51),IF(AND('R05 Data'!R51&gt;=1,'R05 Data'!R51&lt;=5,MOD('R05 Data'!R51,1)=0),'R05 Data'!R51,""),""))</x:f>
      </x:c>
      <x:c r="S51" s="142" t="str">
        <x:f>IF('R05 Data'!$A51="","",IF(ISNUMBER('R05 Data'!S51),IF(AND('R05 Data'!S51&gt;=1,'R05 Data'!S51&lt;=5,MOD('R05 Data'!S51,1)=0),'R05 Data'!S51,""),""))</x:f>
      </x:c>
      <x:c r="T51" s="142" t="str">
        <x:f>IF('R05 Data'!$A51="","",IF(ISNUMBER('R05 Data'!T51),IF(AND('R05 Data'!T51&gt;=1,'R05 Data'!T51&lt;=5,MOD('R05 Data'!T51,1)=0),'R05 Data'!T51,""),""))</x:f>
      </x:c>
      <x:c r="U51" s="142" t="str">
        <x:f>IF('R05 Data'!$A51="","",IF(ISNUMBER('R05 Data'!U51),IF(AND('R05 Data'!U51&gt;=1,'R05 Data'!U51&lt;=5,MOD('R05 Data'!U51,1)=0),'R05 Data'!U51,""),""))</x:f>
      </x:c>
      <x:c r="V51" s="142" t="str">
        <x:f>IF('R05 Data'!$A51="","",IF(ISNUMBER('R05 Data'!V51),IF(AND('R05 Data'!V51&gt;=1,'R05 Data'!V51&lt;=5,MOD('R05 Data'!V51,1)=0),'R05 Data'!V51,""),""))</x:f>
      </x:c>
      <x:c r="W51" s="142" t="str">
        <x:f>IF('R05 Data'!$A51="","",IF(ISNUMBER('R05 Data'!W51),IF(AND('R05 Data'!W51&gt;=1,'R05 Data'!W51&lt;=5,MOD('R05 Data'!W51,1)=0),'R05 Data'!W51,""),""))</x:f>
      </x:c>
      <x:c r="X51" s="142" t="str">
        <x:f>IF('R05 Data'!$A51="","",IF(ISNUMBER('R05 Data'!X51),IF(AND('R05 Data'!X51&gt;=1,'R05 Data'!X51&lt;=5,MOD('R05 Data'!X51,1)=0),'R05 Data'!X51,""),""))</x:f>
      </x:c>
      <x:c r="Y51" s="142" t="str">
        <x:f>IF('R05 Data'!$A51="","",IF(ISNUMBER('R05 Data'!Y51),IF(AND('R05 Data'!Y51&gt;=1,'R05 Data'!Y51&lt;=5,MOD('R05 Data'!Y51,1)=0),'R05 Data'!Y51,""),""))</x:f>
      </x:c>
      <x:c r="Z51" s="142" t="str">
        <x:f>IF('R05 Data'!$A51="","",IF(ISNUMBER('R05 Data'!Z51),IF(AND('R05 Data'!Z51&gt;=1,'R05 Data'!Z51&lt;=5,MOD('R05 Data'!Z51,1)=0),'R05 Data'!Z51,""),""))</x:f>
      </x:c>
      <x:c r="AA51" s="142" t="str">
        <x:f>IF('R05 Data'!$A51="","",IF(ISNUMBER('R05 Data'!AA51),IF(AND('R05 Data'!AA51&gt;=1,'R05 Data'!AA51&lt;=5,MOD('R05 Data'!AA51,1)=0),'R05 Data'!AA51,""),""))</x:f>
      </x:c>
      <x:c r="AB51" s="142" t="str">
        <x:f>IF('R05 Data'!$A51="","",IF(ISNUMBER('R05 Data'!AB51),IF(AND('R05 Data'!AB51&gt;=1,'R05 Data'!AB51&lt;=5,MOD('R05 Data'!AB51,1)=0),'R05 Data'!AB51,""),""))</x:f>
      </x:c>
    </x:row>
    <x:row r="52" ht="22" customHeight="1">
      <x:c r="A52" s="92" t="str">
        <x:f>IF('R05 Data'!A52="","",'R05 Data'!A52)</x:f>
      </x:c>
      <x:c r="B52" s="92" t="str">
        <x:f>IF('R05 Data'!B52="","",'R05 Data'!B52)</x:f>
      </x:c>
      <x:c r="C52" s="92" t="str">
        <x:f>IF('R05 Data'!C52="","",'R05 Data'!C52)</x:f>
      </x:c>
      <x:c r="D52" s="92" t="str">
        <x:f>IF('R05 Data'!D52="","",'R05 Data'!D52)</x:f>
      </x:c>
      <x:c r="E52" s="92" t="str">
        <x:f>IF('R05 Data'!$A52="","",IF(ISNUMBER('R05 Data'!E52),IF(AND('R05 Data'!E52&gt;=1,'R05 Data'!E52&lt;=5,MOD('R05 Data'!E52,1)=0),'R05 Data'!E52,""),""))</x:f>
      </x:c>
      <x:c r="F52" s="92" t="str">
        <x:f>IF('R05 Data'!$A52="","",IF(ISNUMBER('R05 Data'!F52),IF(AND('R05 Data'!F52&gt;=1,'R05 Data'!F52&lt;=5,MOD('R05 Data'!F52,1)=0),'R05 Data'!F52,""),""))</x:f>
      </x:c>
      <x:c r="G52" s="92" t="str">
        <x:f>IF('R05 Data'!$A52="","",IF(ISNUMBER('R05 Data'!G52),IF(AND('R05 Data'!G52&gt;=1,'R05 Data'!G52&lt;=5,MOD('R05 Data'!G52,1)=0),'R05 Data'!G52,""),""))</x:f>
      </x:c>
      <x:c r="H52" s="92" t="str">
        <x:f>IF('R05 Data'!$A52="","",IF(ISNUMBER('R05 Data'!H52),IF(AND('R05 Data'!H52&gt;=1,'R05 Data'!H52&lt;=5,MOD('R05 Data'!H52,1)=0),'R05 Data'!H52,""),""))</x:f>
      </x:c>
      <x:c r="I52" s="92" t="str">
        <x:f>IF('R05 Data'!$A52="","",IF(ISNUMBER('R05 Data'!I52),IF(AND('R05 Data'!I52&gt;=1,'R05 Data'!I52&lt;=5,MOD('R05 Data'!I52,1)=0),'R05 Data'!I52,""),""))</x:f>
      </x:c>
      <x:c r="J52" s="92" t="str">
        <x:f>IF('R05 Data'!$A52="","",IF(ISNUMBER('R05 Data'!J52),IF(AND('R05 Data'!J52&gt;=1,'R05 Data'!J52&lt;=5,MOD('R05 Data'!J52,1)=0),'R05 Data'!J52,""),""))</x:f>
      </x:c>
      <x:c r="K52" s="92" t="str">
        <x:f>IF('R05 Data'!$A52="","",IF(ISNUMBER('R05 Data'!K52),IF(AND('R05 Data'!K52&gt;=1,'R05 Data'!K52&lt;=5,MOD('R05 Data'!K52,1)=0),'R05 Data'!K52,""),""))</x:f>
      </x:c>
      <x:c r="L52" s="92" t="str">
        <x:f>IF('R05 Data'!$A52="","",IF(ISNUMBER('R05 Data'!L52),IF(AND('R05 Data'!L52&gt;=1,'R05 Data'!L52&lt;=5,MOD('R05 Data'!L52,1)=0),'R05 Data'!L52,""),""))</x:f>
      </x:c>
      <x:c r="M52" s="142" t="str">
        <x:f>IF('R05 Data'!$A52="","",IF(ISNUMBER('R05 Data'!M52),IF(AND('R05 Data'!M52&gt;=1,'R05 Data'!M52&lt;=5,MOD('R05 Data'!M52,1)=0),'R05 Data'!M52,""),""))</x:f>
      </x:c>
      <x:c r="N52" s="142" t="str">
        <x:f>IF('R05 Data'!$A52="","",IF(ISNUMBER('R05 Data'!N52),IF(AND('R05 Data'!N52&gt;=1,'R05 Data'!N52&lt;=5,MOD('R05 Data'!N52,1)=0),'R05 Data'!N52,""),""))</x:f>
      </x:c>
      <x:c r="O52" s="142" t="str">
        <x:f>IF('R05 Data'!$A52="","",IF(ISNUMBER('R05 Data'!O52),IF(AND('R05 Data'!O52&gt;=1,'R05 Data'!O52&lt;=5,MOD('R05 Data'!O52,1)=0),'R05 Data'!O52,""),""))</x:f>
      </x:c>
      <x:c r="P52" s="142" t="str">
        <x:f>IF('R05 Data'!$A52="","",IF(ISNUMBER('R05 Data'!P52),IF(AND('R05 Data'!P52&gt;=1,'R05 Data'!P52&lt;=5,MOD('R05 Data'!P52,1)=0),'R05 Data'!P52,""),""))</x:f>
      </x:c>
      <x:c r="Q52" s="142" t="str">
        <x:f>IF('R05 Data'!$A52="","",IF(ISNUMBER('R05 Data'!Q52),IF(AND('R05 Data'!Q52&gt;=1,'R05 Data'!Q52&lt;=5,MOD('R05 Data'!Q52,1)=0),'R05 Data'!Q52,""),""))</x:f>
      </x:c>
      <x:c r="R52" s="142" t="str">
        <x:f>IF('R05 Data'!$A52="","",IF(ISNUMBER('R05 Data'!R52),IF(AND('R05 Data'!R52&gt;=1,'R05 Data'!R52&lt;=5,MOD('R05 Data'!R52,1)=0),'R05 Data'!R52,""),""))</x:f>
      </x:c>
      <x:c r="S52" s="142" t="str">
        <x:f>IF('R05 Data'!$A52="","",IF(ISNUMBER('R05 Data'!S52),IF(AND('R05 Data'!S52&gt;=1,'R05 Data'!S52&lt;=5,MOD('R05 Data'!S52,1)=0),'R05 Data'!S52,""),""))</x:f>
      </x:c>
      <x:c r="T52" s="142" t="str">
        <x:f>IF('R05 Data'!$A52="","",IF(ISNUMBER('R05 Data'!T52),IF(AND('R05 Data'!T52&gt;=1,'R05 Data'!T52&lt;=5,MOD('R05 Data'!T52,1)=0),'R05 Data'!T52,""),""))</x:f>
      </x:c>
      <x:c r="U52" s="142" t="str">
        <x:f>IF('R05 Data'!$A52="","",IF(ISNUMBER('R05 Data'!U52),IF(AND('R05 Data'!U52&gt;=1,'R05 Data'!U52&lt;=5,MOD('R05 Data'!U52,1)=0),'R05 Data'!U52,""),""))</x:f>
      </x:c>
      <x:c r="V52" s="142" t="str">
        <x:f>IF('R05 Data'!$A52="","",IF(ISNUMBER('R05 Data'!V52),IF(AND('R05 Data'!V52&gt;=1,'R05 Data'!V52&lt;=5,MOD('R05 Data'!V52,1)=0),'R05 Data'!V52,""),""))</x:f>
      </x:c>
      <x:c r="W52" s="142" t="str">
        <x:f>IF('R05 Data'!$A52="","",IF(ISNUMBER('R05 Data'!W52),IF(AND('R05 Data'!W52&gt;=1,'R05 Data'!W52&lt;=5,MOD('R05 Data'!W52,1)=0),'R05 Data'!W52,""),""))</x:f>
      </x:c>
      <x:c r="X52" s="142" t="str">
        <x:f>IF('R05 Data'!$A52="","",IF(ISNUMBER('R05 Data'!X52),IF(AND('R05 Data'!X52&gt;=1,'R05 Data'!X52&lt;=5,MOD('R05 Data'!X52,1)=0),'R05 Data'!X52,""),""))</x:f>
      </x:c>
      <x:c r="Y52" s="142" t="str">
        <x:f>IF('R05 Data'!$A52="","",IF(ISNUMBER('R05 Data'!Y52),IF(AND('R05 Data'!Y52&gt;=1,'R05 Data'!Y52&lt;=5,MOD('R05 Data'!Y52,1)=0),'R05 Data'!Y52,""),""))</x:f>
      </x:c>
      <x:c r="Z52" s="142" t="str">
        <x:f>IF('R05 Data'!$A52="","",IF(ISNUMBER('R05 Data'!Z52),IF(AND('R05 Data'!Z52&gt;=1,'R05 Data'!Z52&lt;=5,MOD('R05 Data'!Z52,1)=0),'R05 Data'!Z52,""),""))</x:f>
      </x:c>
      <x:c r="AA52" s="142" t="str">
        <x:f>IF('R05 Data'!$A52="","",IF(ISNUMBER('R05 Data'!AA52),IF(AND('R05 Data'!AA52&gt;=1,'R05 Data'!AA52&lt;=5,MOD('R05 Data'!AA52,1)=0),'R05 Data'!AA52,""),""))</x:f>
      </x:c>
      <x:c r="AB52" s="142" t="str">
        <x:f>IF('R05 Data'!$A52="","",IF(ISNUMBER('R05 Data'!AB52),IF(AND('R05 Data'!AB52&gt;=1,'R05 Data'!AB52&lt;=5,MOD('R05 Data'!AB52,1)=0),'R05 Data'!AB52,""),""))</x:f>
      </x:c>
    </x:row>
    <x:row r="53" ht="22" customHeight="1">
      <x:c r="A53" s="92" t="str">
        <x:f>IF('R05 Data'!A53="","",'R05 Data'!A53)</x:f>
      </x:c>
      <x:c r="B53" s="92" t="str">
        <x:f>IF('R05 Data'!B53="","",'R05 Data'!B53)</x:f>
      </x:c>
      <x:c r="C53" s="92" t="str">
        <x:f>IF('R05 Data'!C53="","",'R05 Data'!C53)</x:f>
      </x:c>
      <x:c r="D53" s="92" t="str">
        <x:f>IF('R05 Data'!D53="","",'R05 Data'!D53)</x:f>
      </x:c>
      <x:c r="E53" s="92" t="str">
        <x:f>IF('R05 Data'!$A53="","",IF(ISNUMBER('R05 Data'!E53),IF(AND('R05 Data'!E53&gt;=1,'R05 Data'!E53&lt;=5,MOD('R05 Data'!E53,1)=0),'R05 Data'!E53,""),""))</x:f>
      </x:c>
      <x:c r="F53" s="92" t="str">
        <x:f>IF('R05 Data'!$A53="","",IF(ISNUMBER('R05 Data'!F53),IF(AND('R05 Data'!F53&gt;=1,'R05 Data'!F53&lt;=5,MOD('R05 Data'!F53,1)=0),'R05 Data'!F53,""),""))</x:f>
      </x:c>
      <x:c r="G53" s="92" t="str">
        <x:f>IF('R05 Data'!$A53="","",IF(ISNUMBER('R05 Data'!G53),IF(AND('R05 Data'!G53&gt;=1,'R05 Data'!G53&lt;=5,MOD('R05 Data'!G53,1)=0),'R05 Data'!G53,""),""))</x:f>
      </x:c>
      <x:c r="H53" s="92" t="str">
        <x:f>IF('R05 Data'!$A53="","",IF(ISNUMBER('R05 Data'!H53),IF(AND('R05 Data'!H53&gt;=1,'R05 Data'!H53&lt;=5,MOD('R05 Data'!H53,1)=0),'R05 Data'!H53,""),""))</x:f>
      </x:c>
      <x:c r="I53" s="92" t="str">
        <x:f>IF('R05 Data'!$A53="","",IF(ISNUMBER('R05 Data'!I53),IF(AND('R05 Data'!I53&gt;=1,'R05 Data'!I53&lt;=5,MOD('R05 Data'!I53,1)=0),'R05 Data'!I53,""),""))</x:f>
      </x:c>
      <x:c r="J53" s="92" t="str">
        <x:f>IF('R05 Data'!$A53="","",IF(ISNUMBER('R05 Data'!J53),IF(AND('R05 Data'!J53&gt;=1,'R05 Data'!J53&lt;=5,MOD('R05 Data'!J53,1)=0),'R05 Data'!J53,""),""))</x:f>
      </x:c>
      <x:c r="K53" s="92" t="str">
        <x:f>IF('R05 Data'!$A53="","",IF(ISNUMBER('R05 Data'!K53),IF(AND('R05 Data'!K53&gt;=1,'R05 Data'!K53&lt;=5,MOD('R05 Data'!K53,1)=0),'R05 Data'!K53,""),""))</x:f>
      </x:c>
      <x:c r="L53" s="92" t="str">
        <x:f>IF('R05 Data'!$A53="","",IF(ISNUMBER('R05 Data'!L53),IF(AND('R05 Data'!L53&gt;=1,'R05 Data'!L53&lt;=5,MOD('R05 Data'!L53,1)=0),'R05 Data'!L53,""),""))</x:f>
      </x:c>
      <x:c r="M53" s="142" t="str">
        <x:f>IF('R05 Data'!$A53="","",IF(ISNUMBER('R05 Data'!M53),IF(AND('R05 Data'!M53&gt;=1,'R05 Data'!M53&lt;=5,MOD('R05 Data'!M53,1)=0),'R05 Data'!M53,""),""))</x:f>
      </x:c>
      <x:c r="N53" s="142" t="str">
        <x:f>IF('R05 Data'!$A53="","",IF(ISNUMBER('R05 Data'!N53),IF(AND('R05 Data'!N53&gt;=1,'R05 Data'!N53&lt;=5,MOD('R05 Data'!N53,1)=0),'R05 Data'!N53,""),""))</x:f>
      </x:c>
      <x:c r="O53" s="142" t="str">
        <x:f>IF('R05 Data'!$A53="","",IF(ISNUMBER('R05 Data'!O53),IF(AND('R05 Data'!O53&gt;=1,'R05 Data'!O53&lt;=5,MOD('R05 Data'!O53,1)=0),'R05 Data'!O53,""),""))</x:f>
      </x:c>
      <x:c r="P53" s="142" t="str">
        <x:f>IF('R05 Data'!$A53="","",IF(ISNUMBER('R05 Data'!P53),IF(AND('R05 Data'!P53&gt;=1,'R05 Data'!P53&lt;=5,MOD('R05 Data'!P53,1)=0),'R05 Data'!P53,""),""))</x:f>
      </x:c>
      <x:c r="Q53" s="142" t="str">
        <x:f>IF('R05 Data'!$A53="","",IF(ISNUMBER('R05 Data'!Q53),IF(AND('R05 Data'!Q53&gt;=1,'R05 Data'!Q53&lt;=5,MOD('R05 Data'!Q53,1)=0),'R05 Data'!Q53,""),""))</x:f>
      </x:c>
      <x:c r="R53" s="142" t="str">
        <x:f>IF('R05 Data'!$A53="","",IF(ISNUMBER('R05 Data'!R53),IF(AND('R05 Data'!R53&gt;=1,'R05 Data'!R53&lt;=5,MOD('R05 Data'!R53,1)=0),'R05 Data'!R53,""),""))</x:f>
      </x:c>
      <x:c r="S53" s="142" t="str">
        <x:f>IF('R05 Data'!$A53="","",IF(ISNUMBER('R05 Data'!S53),IF(AND('R05 Data'!S53&gt;=1,'R05 Data'!S53&lt;=5,MOD('R05 Data'!S53,1)=0),'R05 Data'!S53,""),""))</x:f>
      </x:c>
      <x:c r="T53" s="142" t="str">
        <x:f>IF('R05 Data'!$A53="","",IF(ISNUMBER('R05 Data'!T53),IF(AND('R05 Data'!T53&gt;=1,'R05 Data'!T53&lt;=5,MOD('R05 Data'!T53,1)=0),'R05 Data'!T53,""),""))</x:f>
      </x:c>
      <x:c r="U53" s="142" t="str">
        <x:f>IF('R05 Data'!$A53="","",IF(ISNUMBER('R05 Data'!U53),IF(AND('R05 Data'!U53&gt;=1,'R05 Data'!U53&lt;=5,MOD('R05 Data'!U53,1)=0),'R05 Data'!U53,""),""))</x:f>
      </x:c>
      <x:c r="V53" s="142" t="str">
        <x:f>IF('R05 Data'!$A53="","",IF(ISNUMBER('R05 Data'!V53),IF(AND('R05 Data'!V53&gt;=1,'R05 Data'!V53&lt;=5,MOD('R05 Data'!V53,1)=0),'R05 Data'!V53,""),""))</x:f>
      </x:c>
      <x:c r="W53" s="142" t="str">
        <x:f>IF('R05 Data'!$A53="","",IF(ISNUMBER('R05 Data'!W53),IF(AND('R05 Data'!W53&gt;=1,'R05 Data'!W53&lt;=5,MOD('R05 Data'!W53,1)=0),'R05 Data'!W53,""),""))</x:f>
      </x:c>
      <x:c r="X53" s="142" t="str">
        <x:f>IF('R05 Data'!$A53="","",IF(ISNUMBER('R05 Data'!X53),IF(AND('R05 Data'!X53&gt;=1,'R05 Data'!X53&lt;=5,MOD('R05 Data'!X53,1)=0),'R05 Data'!X53,""),""))</x:f>
      </x:c>
      <x:c r="Y53" s="142" t="str">
        <x:f>IF('R05 Data'!$A53="","",IF(ISNUMBER('R05 Data'!Y53),IF(AND('R05 Data'!Y53&gt;=1,'R05 Data'!Y53&lt;=5,MOD('R05 Data'!Y53,1)=0),'R05 Data'!Y53,""),""))</x:f>
      </x:c>
      <x:c r="Z53" s="142" t="str">
        <x:f>IF('R05 Data'!$A53="","",IF(ISNUMBER('R05 Data'!Z53),IF(AND('R05 Data'!Z53&gt;=1,'R05 Data'!Z53&lt;=5,MOD('R05 Data'!Z53,1)=0),'R05 Data'!Z53,""),""))</x:f>
      </x:c>
      <x:c r="AA53" s="142" t="str">
        <x:f>IF('R05 Data'!$A53="","",IF(ISNUMBER('R05 Data'!AA53),IF(AND('R05 Data'!AA53&gt;=1,'R05 Data'!AA53&lt;=5,MOD('R05 Data'!AA53,1)=0),'R05 Data'!AA53,""),""))</x:f>
      </x:c>
      <x:c r="AB53" s="142" t="str">
        <x:f>IF('R05 Data'!$A53="","",IF(ISNUMBER('R05 Data'!AB53),IF(AND('R05 Data'!AB53&gt;=1,'R05 Data'!AB53&lt;=5,MOD('R05 Data'!AB53,1)=0),'R05 Data'!AB53,""),""))</x:f>
      </x:c>
    </x:row>
    <x:row r="54" ht="22" customHeight="1">
      <x:c r="A54" s="92" t="str">
        <x:f>IF('R05 Data'!A54="","",'R05 Data'!A54)</x:f>
      </x:c>
      <x:c r="B54" s="92" t="str">
        <x:f>IF('R05 Data'!B54="","",'R05 Data'!B54)</x:f>
      </x:c>
      <x:c r="C54" s="92" t="str">
        <x:f>IF('R05 Data'!C54="","",'R05 Data'!C54)</x:f>
      </x:c>
      <x:c r="D54" s="92" t="str">
        <x:f>IF('R05 Data'!D54="","",'R05 Data'!D54)</x:f>
      </x:c>
      <x:c r="E54" s="92" t="str">
        <x:f>IF('R05 Data'!$A54="","",IF(ISNUMBER('R05 Data'!E54),IF(AND('R05 Data'!E54&gt;=1,'R05 Data'!E54&lt;=5,MOD('R05 Data'!E54,1)=0),'R05 Data'!E54,""),""))</x:f>
      </x:c>
      <x:c r="F54" s="92" t="str">
        <x:f>IF('R05 Data'!$A54="","",IF(ISNUMBER('R05 Data'!F54),IF(AND('R05 Data'!F54&gt;=1,'R05 Data'!F54&lt;=5,MOD('R05 Data'!F54,1)=0),'R05 Data'!F54,""),""))</x:f>
      </x:c>
      <x:c r="G54" s="92" t="str">
        <x:f>IF('R05 Data'!$A54="","",IF(ISNUMBER('R05 Data'!G54),IF(AND('R05 Data'!G54&gt;=1,'R05 Data'!G54&lt;=5,MOD('R05 Data'!G54,1)=0),'R05 Data'!G54,""),""))</x:f>
      </x:c>
      <x:c r="H54" s="92" t="str">
        <x:f>IF('R05 Data'!$A54="","",IF(ISNUMBER('R05 Data'!H54),IF(AND('R05 Data'!H54&gt;=1,'R05 Data'!H54&lt;=5,MOD('R05 Data'!H54,1)=0),'R05 Data'!H54,""),""))</x:f>
      </x:c>
      <x:c r="I54" s="92" t="str">
        <x:f>IF('R05 Data'!$A54="","",IF(ISNUMBER('R05 Data'!I54),IF(AND('R05 Data'!I54&gt;=1,'R05 Data'!I54&lt;=5,MOD('R05 Data'!I54,1)=0),'R05 Data'!I54,""),""))</x:f>
      </x:c>
      <x:c r="J54" s="92" t="str">
        <x:f>IF('R05 Data'!$A54="","",IF(ISNUMBER('R05 Data'!J54),IF(AND('R05 Data'!J54&gt;=1,'R05 Data'!J54&lt;=5,MOD('R05 Data'!J54,1)=0),'R05 Data'!J54,""),""))</x:f>
      </x:c>
      <x:c r="K54" s="92" t="str">
        <x:f>IF('R05 Data'!$A54="","",IF(ISNUMBER('R05 Data'!K54),IF(AND('R05 Data'!K54&gt;=1,'R05 Data'!K54&lt;=5,MOD('R05 Data'!K54,1)=0),'R05 Data'!K54,""),""))</x:f>
      </x:c>
      <x:c r="L54" s="92" t="str">
        <x:f>IF('R05 Data'!$A54="","",IF(ISNUMBER('R05 Data'!L54),IF(AND('R05 Data'!L54&gt;=1,'R05 Data'!L54&lt;=5,MOD('R05 Data'!L54,1)=0),'R05 Data'!L54,""),""))</x:f>
      </x:c>
      <x:c r="M54" s="142" t="str">
        <x:f>IF('R05 Data'!$A54="","",IF(ISNUMBER('R05 Data'!M54),IF(AND('R05 Data'!M54&gt;=1,'R05 Data'!M54&lt;=5,MOD('R05 Data'!M54,1)=0),'R05 Data'!M54,""),""))</x:f>
      </x:c>
      <x:c r="N54" s="142" t="str">
        <x:f>IF('R05 Data'!$A54="","",IF(ISNUMBER('R05 Data'!N54),IF(AND('R05 Data'!N54&gt;=1,'R05 Data'!N54&lt;=5,MOD('R05 Data'!N54,1)=0),'R05 Data'!N54,""),""))</x:f>
      </x:c>
      <x:c r="O54" s="142" t="str">
        <x:f>IF('R05 Data'!$A54="","",IF(ISNUMBER('R05 Data'!O54),IF(AND('R05 Data'!O54&gt;=1,'R05 Data'!O54&lt;=5,MOD('R05 Data'!O54,1)=0),'R05 Data'!O54,""),""))</x:f>
      </x:c>
      <x:c r="P54" s="142" t="str">
        <x:f>IF('R05 Data'!$A54="","",IF(ISNUMBER('R05 Data'!P54),IF(AND('R05 Data'!P54&gt;=1,'R05 Data'!P54&lt;=5,MOD('R05 Data'!P54,1)=0),'R05 Data'!P54,""),""))</x:f>
      </x:c>
      <x:c r="Q54" s="142" t="str">
        <x:f>IF('R05 Data'!$A54="","",IF(ISNUMBER('R05 Data'!Q54),IF(AND('R05 Data'!Q54&gt;=1,'R05 Data'!Q54&lt;=5,MOD('R05 Data'!Q54,1)=0),'R05 Data'!Q54,""),""))</x:f>
      </x:c>
      <x:c r="R54" s="142" t="str">
        <x:f>IF('R05 Data'!$A54="","",IF(ISNUMBER('R05 Data'!R54),IF(AND('R05 Data'!R54&gt;=1,'R05 Data'!R54&lt;=5,MOD('R05 Data'!R54,1)=0),'R05 Data'!R54,""),""))</x:f>
      </x:c>
      <x:c r="S54" s="142" t="str">
        <x:f>IF('R05 Data'!$A54="","",IF(ISNUMBER('R05 Data'!S54),IF(AND('R05 Data'!S54&gt;=1,'R05 Data'!S54&lt;=5,MOD('R05 Data'!S54,1)=0),'R05 Data'!S54,""),""))</x:f>
      </x:c>
      <x:c r="T54" s="142" t="str">
        <x:f>IF('R05 Data'!$A54="","",IF(ISNUMBER('R05 Data'!T54),IF(AND('R05 Data'!T54&gt;=1,'R05 Data'!T54&lt;=5,MOD('R05 Data'!T54,1)=0),'R05 Data'!T54,""),""))</x:f>
      </x:c>
      <x:c r="U54" s="142" t="str">
        <x:f>IF('R05 Data'!$A54="","",IF(ISNUMBER('R05 Data'!U54),IF(AND('R05 Data'!U54&gt;=1,'R05 Data'!U54&lt;=5,MOD('R05 Data'!U54,1)=0),'R05 Data'!U54,""),""))</x:f>
      </x:c>
      <x:c r="V54" s="142" t="str">
        <x:f>IF('R05 Data'!$A54="","",IF(ISNUMBER('R05 Data'!V54),IF(AND('R05 Data'!V54&gt;=1,'R05 Data'!V54&lt;=5,MOD('R05 Data'!V54,1)=0),'R05 Data'!V54,""),""))</x:f>
      </x:c>
      <x:c r="W54" s="142" t="str">
        <x:f>IF('R05 Data'!$A54="","",IF(ISNUMBER('R05 Data'!W54),IF(AND('R05 Data'!W54&gt;=1,'R05 Data'!W54&lt;=5,MOD('R05 Data'!W54,1)=0),'R05 Data'!W54,""),""))</x:f>
      </x:c>
      <x:c r="X54" s="142" t="str">
        <x:f>IF('R05 Data'!$A54="","",IF(ISNUMBER('R05 Data'!X54),IF(AND('R05 Data'!X54&gt;=1,'R05 Data'!X54&lt;=5,MOD('R05 Data'!X54,1)=0),'R05 Data'!X54,""),""))</x:f>
      </x:c>
      <x:c r="Y54" s="142" t="str">
        <x:f>IF('R05 Data'!$A54="","",IF(ISNUMBER('R05 Data'!Y54),IF(AND('R05 Data'!Y54&gt;=1,'R05 Data'!Y54&lt;=5,MOD('R05 Data'!Y54,1)=0),'R05 Data'!Y54,""),""))</x:f>
      </x:c>
      <x:c r="Z54" s="142" t="str">
        <x:f>IF('R05 Data'!$A54="","",IF(ISNUMBER('R05 Data'!Z54),IF(AND('R05 Data'!Z54&gt;=1,'R05 Data'!Z54&lt;=5,MOD('R05 Data'!Z54,1)=0),'R05 Data'!Z54,""),""))</x:f>
      </x:c>
      <x:c r="AA54" s="142" t="str">
        <x:f>IF('R05 Data'!$A54="","",IF(ISNUMBER('R05 Data'!AA54),IF(AND('R05 Data'!AA54&gt;=1,'R05 Data'!AA54&lt;=5,MOD('R05 Data'!AA54,1)=0),'R05 Data'!AA54,""),""))</x:f>
      </x:c>
      <x:c r="AB54" s="142" t="str">
        <x:f>IF('R05 Data'!$A54="","",IF(ISNUMBER('R05 Data'!AB54),IF(AND('R05 Data'!AB54&gt;=1,'R05 Data'!AB54&lt;=5,MOD('R05 Data'!AB54,1)=0),'R05 Data'!AB54,""),""))</x:f>
      </x:c>
    </x:row>
    <x:row r="55" ht="22" customHeight="1">
      <x:c r="A55" s="92" t="str">
        <x:f>IF('R05 Data'!A55="","",'R05 Data'!A55)</x:f>
      </x:c>
      <x:c r="B55" s="92" t="str">
        <x:f>IF('R05 Data'!B55="","",'R05 Data'!B55)</x:f>
      </x:c>
      <x:c r="C55" s="92" t="str">
        <x:f>IF('R05 Data'!C55="","",'R05 Data'!C55)</x:f>
      </x:c>
      <x:c r="D55" s="92" t="str">
        <x:f>IF('R05 Data'!D55="","",'R05 Data'!D55)</x:f>
      </x:c>
      <x:c r="E55" s="92" t="str">
        <x:f>IF('R05 Data'!$A55="","",IF(ISNUMBER('R05 Data'!E55),IF(AND('R05 Data'!E55&gt;=1,'R05 Data'!E55&lt;=5,MOD('R05 Data'!E55,1)=0),'R05 Data'!E55,""),""))</x:f>
      </x:c>
      <x:c r="F55" s="92" t="str">
        <x:f>IF('R05 Data'!$A55="","",IF(ISNUMBER('R05 Data'!F55),IF(AND('R05 Data'!F55&gt;=1,'R05 Data'!F55&lt;=5,MOD('R05 Data'!F55,1)=0),'R05 Data'!F55,""),""))</x:f>
      </x:c>
      <x:c r="G55" s="92" t="str">
        <x:f>IF('R05 Data'!$A55="","",IF(ISNUMBER('R05 Data'!G55),IF(AND('R05 Data'!G55&gt;=1,'R05 Data'!G55&lt;=5,MOD('R05 Data'!G55,1)=0),'R05 Data'!G55,""),""))</x:f>
      </x:c>
      <x:c r="H55" s="92" t="str">
        <x:f>IF('R05 Data'!$A55="","",IF(ISNUMBER('R05 Data'!H55),IF(AND('R05 Data'!H55&gt;=1,'R05 Data'!H55&lt;=5,MOD('R05 Data'!H55,1)=0),'R05 Data'!H55,""),""))</x:f>
      </x:c>
      <x:c r="I55" s="92" t="str">
        <x:f>IF('R05 Data'!$A55="","",IF(ISNUMBER('R05 Data'!I55),IF(AND('R05 Data'!I55&gt;=1,'R05 Data'!I55&lt;=5,MOD('R05 Data'!I55,1)=0),'R05 Data'!I55,""),""))</x:f>
      </x:c>
      <x:c r="J55" s="92" t="str">
        <x:f>IF('R05 Data'!$A55="","",IF(ISNUMBER('R05 Data'!J55),IF(AND('R05 Data'!J55&gt;=1,'R05 Data'!J55&lt;=5,MOD('R05 Data'!J55,1)=0),'R05 Data'!J55,""),""))</x:f>
      </x:c>
      <x:c r="K55" s="92" t="str">
        <x:f>IF('R05 Data'!$A55="","",IF(ISNUMBER('R05 Data'!K55),IF(AND('R05 Data'!K55&gt;=1,'R05 Data'!K55&lt;=5,MOD('R05 Data'!K55,1)=0),'R05 Data'!K55,""),""))</x:f>
      </x:c>
      <x:c r="L55" s="92" t="str">
        <x:f>IF('R05 Data'!$A55="","",IF(ISNUMBER('R05 Data'!L55),IF(AND('R05 Data'!L55&gt;=1,'R05 Data'!L55&lt;=5,MOD('R05 Data'!L55,1)=0),'R05 Data'!L55,""),""))</x:f>
      </x:c>
      <x:c r="M55" s="142" t="str">
        <x:f>IF('R05 Data'!$A55="","",IF(ISNUMBER('R05 Data'!M55),IF(AND('R05 Data'!M55&gt;=1,'R05 Data'!M55&lt;=5,MOD('R05 Data'!M55,1)=0),'R05 Data'!M55,""),""))</x:f>
      </x:c>
      <x:c r="N55" s="142" t="str">
        <x:f>IF('R05 Data'!$A55="","",IF(ISNUMBER('R05 Data'!N55),IF(AND('R05 Data'!N55&gt;=1,'R05 Data'!N55&lt;=5,MOD('R05 Data'!N55,1)=0),'R05 Data'!N55,""),""))</x:f>
      </x:c>
      <x:c r="O55" s="142" t="str">
        <x:f>IF('R05 Data'!$A55="","",IF(ISNUMBER('R05 Data'!O55),IF(AND('R05 Data'!O55&gt;=1,'R05 Data'!O55&lt;=5,MOD('R05 Data'!O55,1)=0),'R05 Data'!O55,""),""))</x:f>
      </x:c>
      <x:c r="P55" s="142" t="str">
        <x:f>IF('R05 Data'!$A55="","",IF(ISNUMBER('R05 Data'!P55),IF(AND('R05 Data'!P55&gt;=1,'R05 Data'!P55&lt;=5,MOD('R05 Data'!P55,1)=0),'R05 Data'!P55,""),""))</x:f>
      </x:c>
      <x:c r="Q55" s="142" t="str">
        <x:f>IF('R05 Data'!$A55="","",IF(ISNUMBER('R05 Data'!Q55),IF(AND('R05 Data'!Q55&gt;=1,'R05 Data'!Q55&lt;=5,MOD('R05 Data'!Q55,1)=0),'R05 Data'!Q55,""),""))</x:f>
      </x:c>
      <x:c r="R55" s="142" t="str">
        <x:f>IF('R05 Data'!$A55="","",IF(ISNUMBER('R05 Data'!R55),IF(AND('R05 Data'!R55&gt;=1,'R05 Data'!R55&lt;=5,MOD('R05 Data'!R55,1)=0),'R05 Data'!R55,""),""))</x:f>
      </x:c>
      <x:c r="S55" s="142" t="str">
        <x:f>IF('R05 Data'!$A55="","",IF(ISNUMBER('R05 Data'!S55),IF(AND('R05 Data'!S55&gt;=1,'R05 Data'!S55&lt;=5,MOD('R05 Data'!S55,1)=0),'R05 Data'!S55,""),""))</x:f>
      </x:c>
      <x:c r="T55" s="142" t="str">
        <x:f>IF('R05 Data'!$A55="","",IF(ISNUMBER('R05 Data'!T55),IF(AND('R05 Data'!T55&gt;=1,'R05 Data'!T55&lt;=5,MOD('R05 Data'!T55,1)=0),'R05 Data'!T55,""),""))</x:f>
      </x:c>
      <x:c r="U55" s="142" t="str">
        <x:f>IF('R05 Data'!$A55="","",IF(ISNUMBER('R05 Data'!U55),IF(AND('R05 Data'!U55&gt;=1,'R05 Data'!U55&lt;=5,MOD('R05 Data'!U55,1)=0),'R05 Data'!U55,""),""))</x:f>
      </x:c>
      <x:c r="V55" s="142" t="str">
        <x:f>IF('R05 Data'!$A55="","",IF(ISNUMBER('R05 Data'!V55),IF(AND('R05 Data'!V55&gt;=1,'R05 Data'!V55&lt;=5,MOD('R05 Data'!V55,1)=0),'R05 Data'!V55,""),""))</x:f>
      </x:c>
      <x:c r="W55" s="142" t="str">
        <x:f>IF('R05 Data'!$A55="","",IF(ISNUMBER('R05 Data'!W55),IF(AND('R05 Data'!W55&gt;=1,'R05 Data'!W55&lt;=5,MOD('R05 Data'!W55,1)=0),'R05 Data'!W55,""),""))</x:f>
      </x:c>
      <x:c r="X55" s="142" t="str">
        <x:f>IF('R05 Data'!$A55="","",IF(ISNUMBER('R05 Data'!X55),IF(AND('R05 Data'!X55&gt;=1,'R05 Data'!X55&lt;=5,MOD('R05 Data'!X55,1)=0),'R05 Data'!X55,""),""))</x:f>
      </x:c>
      <x:c r="Y55" s="142" t="str">
        <x:f>IF('R05 Data'!$A55="","",IF(ISNUMBER('R05 Data'!Y55),IF(AND('R05 Data'!Y55&gt;=1,'R05 Data'!Y55&lt;=5,MOD('R05 Data'!Y55,1)=0),'R05 Data'!Y55,""),""))</x:f>
      </x:c>
      <x:c r="Z55" s="142" t="str">
        <x:f>IF('R05 Data'!$A55="","",IF(ISNUMBER('R05 Data'!Z55),IF(AND('R05 Data'!Z55&gt;=1,'R05 Data'!Z55&lt;=5,MOD('R05 Data'!Z55,1)=0),'R05 Data'!Z55,""),""))</x:f>
      </x:c>
      <x:c r="AA55" s="142" t="str">
        <x:f>IF('R05 Data'!$A55="","",IF(ISNUMBER('R05 Data'!AA55),IF(AND('R05 Data'!AA55&gt;=1,'R05 Data'!AA55&lt;=5,MOD('R05 Data'!AA55,1)=0),'R05 Data'!AA55,""),""))</x:f>
      </x:c>
      <x:c r="AB55" s="142" t="str">
        <x:f>IF('R05 Data'!$A55="","",IF(ISNUMBER('R05 Data'!AB55),IF(AND('R05 Data'!AB55&gt;=1,'R05 Data'!AB55&lt;=5,MOD('R05 Data'!AB55,1)=0),'R05 Data'!AB55,""),""))</x:f>
      </x:c>
    </x:row>
    <x:row r="56" ht="22" customHeight="1">
      <x:c r="A56" s="92" t="str">
        <x:f>IF('R05 Data'!A56="","",'R05 Data'!A56)</x:f>
      </x:c>
      <x:c r="B56" s="92" t="str">
        <x:f>IF('R05 Data'!B56="","",'R05 Data'!B56)</x:f>
      </x:c>
      <x:c r="C56" s="92" t="str">
        <x:f>IF('R05 Data'!C56="","",'R05 Data'!C56)</x:f>
      </x:c>
      <x:c r="D56" s="92" t="str">
        <x:f>IF('R05 Data'!D56="","",'R05 Data'!D56)</x:f>
      </x:c>
      <x:c r="E56" s="92" t="str">
        <x:f>IF('R05 Data'!$A56="","",IF(ISNUMBER('R05 Data'!E56),IF(AND('R05 Data'!E56&gt;=1,'R05 Data'!E56&lt;=5,MOD('R05 Data'!E56,1)=0),'R05 Data'!E56,""),""))</x:f>
      </x:c>
      <x:c r="F56" s="92" t="str">
        <x:f>IF('R05 Data'!$A56="","",IF(ISNUMBER('R05 Data'!F56),IF(AND('R05 Data'!F56&gt;=1,'R05 Data'!F56&lt;=5,MOD('R05 Data'!F56,1)=0),'R05 Data'!F56,""),""))</x:f>
      </x:c>
      <x:c r="G56" s="92" t="str">
        <x:f>IF('R05 Data'!$A56="","",IF(ISNUMBER('R05 Data'!G56),IF(AND('R05 Data'!G56&gt;=1,'R05 Data'!G56&lt;=5,MOD('R05 Data'!G56,1)=0),'R05 Data'!G56,""),""))</x:f>
      </x:c>
      <x:c r="H56" s="92" t="str">
        <x:f>IF('R05 Data'!$A56="","",IF(ISNUMBER('R05 Data'!H56),IF(AND('R05 Data'!H56&gt;=1,'R05 Data'!H56&lt;=5,MOD('R05 Data'!H56,1)=0),'R05 Data'!H56,""),""))</x:f>
      </x:c>
      <x:c r="I56" s="92" t="str">
        <x:f>IF('R05 Data'!$A56="","",IF(ISNUMBER('R05 Data'!I56),IF(AND('R05 Data'!I56&gt;=1,'R05 Data'!I56&lt;=5,MOD('R05 Data'!I56,1)=0),'R05 Data'!I56,""),""))</x:f>
      </x:c>
      <x:c r="J56" s="92" t="str">
        <x:f>IF('R05 Data'!$A56="","",IF(ISNUMBER('R05 Data'!J56),IF(AND('R05 Data'!J56&gt;=1,'R05 Data'!J56&lt;=5,MOD('R05 Data'!J56,1)=0),'R05 Data'!J56,""),""))</x:f>
      </x:c>
      <x:c r="K56" s="92" t="str">
        <x:f>IF('R05 Data'!$A56="","",IF(ISNUMBER('R05 Data'!K56),IF(AND('R05 Data'!K56&gt;=1,'R05 Data'!K56&lt;=5,MOD('R05 Data'!K56,1)=0),'R05 Data'!K56,""),""))</x:f>
      </x:c>
      <x:c r="L56" s="92" t="str">
        <x:f>IF('R05 Data'!$A56="","",IF(ISNUMBER('R05 Data'!L56),IF(AND('R05 Data'!L56&gt;=1,'R05 Data'!L56&lt;=5,MOD('R05 Data'!L56,1)=0),'R05 Data'!L56,""),""))</x:f>
      </x:c>
      <x:c r="M56" s="142" t="str">
        <x:f>IF('R05 Data'!$A56="","",IF(ISNUMBER('R05 Data'!M56),IF(AND('R05 Data'!M56&gt;=1,'R05 Data'!M56&lt;=5,MOD('R05 Data'!M56,1)=0),'R05 Data'!M56,""),""))</x:f>
      </x:c>
      <x:c r="N56" s="142" t="str">
        <x:f>IF('R05 Data'!$A56="","",IF(ISNUMBER('R05 Data'!N56),IF(AND('R05 Data'!N56&gt;=1,'R05 Data'!N56&lt;=5,MOD('R05 Data'!N56,1)=0),'R05 Data'!N56,""),""))</x:f>
      </x:c>
      <x:c r="O56" s="142" t="str">
        <x:f>IF('R05 Data'!$A56="","",IF(ISNUMBER('R05 Data'!O56),IF(AND('R05 Data'!O56&gt;=1,'R05 Data'!O56&lt;=5,MOD('R05 Data'!O56,1)=0),'R05 Data'!O56,""),""))</x:f>
      </x:c>
      <x:c r="P56" s="142" t="str">
        <x:f>IF('R05 Data'!$A56="","",IF(ISNUMBER('R05 Data'!P56),IF(AND('R05 Data'!P56&gt;=1,'R05 Data'!P56&lt;=5,MOD('R05 Data'!P56,1)=0),'R05 Data'!P56,""),""))</x:f>
      </x:c>
      <x:c r="Q56" s="142" t="str">
        <x:f>IF('R05 Data'!$A56="","",IF(ISNUMBER('R05 Data'!Q56),IF(AND('R05 Data'!Q56&gt;=1,'R05 Data'!Q56&lt;=5,MOD('R05 Data'!Q56,1)=0),'R05 Data'!Q56,""),""))</x:f>
      </x:c>
      <x:c r="R56" s="142" t="str">
        <x:f>IF('R05 Data'!$A56="","",IF(ISNUMBER('R05 Data'!R56),IF(AND('R05 Data'!R56&gt;=1,'R05 Data'!R56&lt;=5,MOD('R05 Data'!R56,1)=0),'R05 Data'!R56,""),""))</x:f>
      </x:c>
      <x:c r="S56" s="142" t="str">
        <x:f>IF('R05 Data'!$A56="","",IF(ISNUMBER('R05 Data'!S56),IF(AND('R05 Data'!S56&gt;=1,'R05 Data'!S56&lt;=5,MOD('R05 Data'!S56,1)=0),'R05 Data'!S56,""),""))</x:f>
      </x:c>
      <x:c r="T56" s="142" t="str">
        <x:f>IF('R05 Data'!$A56="","",IF(ISNUMBER('R05 Data'!T56),IF(AND('R05 Data'!T56&gt;=1,'R05 Data'!T56&lt;=5,MOD('R05 Data'!T56,1)=0),'R05 Data'!T56,""),""))</x:f>
      </x:c>
      <x:c r="U56" s="142" t="str">
        <x:f>IF('R05 Data'!$A56="","",IF(ISNUMBER('R05 Data'!U56),IF(AND('R05 Data'!U56&gt;=1,'R05 Data'!U56&lt;=5,MOD('R05 Data'!U56,1)=0),'R05 Data'!U56,""),""))</x:f>
      </x:c>
      <x:c r="V56" s="142" t="str">
        <x:f>IF('R05 Data'!$A56="","",IF(ISNUMBER('R05 Data'!V56),IF(AND('R05 Data'!V56&gt;=1,'R05 Data'!V56&lt;=5,MOD('R05 Data'!V56,1)=0),'R05 Data'!V56,""),""))</x:f>
      </x:c>
      <x:c r="W56" s="142" t="str">
        <x:f>IF('R05 Data'!$A56="","",IF(ISNUMBER('R05 Data'!W56),IF(AND('R05 Data'!W56&gt;=1,'R05 Data'!W56&lt;=5,MOD('R05 Data'!W56,1)=0),'R05 Data'!W56,""),""))</x:f>
      </x:c>
      <x:c r="X56" s="142" t="str">
        <x:f>IF('R05 Data'!$A56="","",IF(ISNUMBER('R05 Data'!X56),IF(AND('R05 Data'!X56&gt;=1,'R05 Data'!X56&lt;=5,MOD('R05 Data'!X56,1)=0),'R05 Data'!X56,""),""))</x:f>
      </x:c>
      <x:c r="Y56" s="142" t="str">
        <x:f>IF('R05 Data'!$A56="","",IF(ISNUMBER('R05 Data'!Y56),IF(AND('R05 Data'!Y56&gt;=1,'R05 Data'!Y56&lt;=5,MOD('R05 Data'!Y56,1)=0),'R05 Data'!Y56,""),""))</x:f>
      </x:c>
      <x:c r="Z56" s="142" t="str">
        <x:f>IF('R05 Data'!$A56="","",IF(ISNUMBER('R05 Data'!Z56),IF(AND('R05 Data'!Z56&gt;=1,'R05 Data'!Z56&lt;=5,MOD('R05 Data'!Z56,1)=0),'R05 Data'!Z56,""),""))</x:f>
      </x:c>
      <x:c r="AA56" s="142" t="str">
        <x:f>IF('R05 Data'!$A56="","",IF(ISNUMBER('R05 Data'!AA56),IF(AND('R05 Data'!AA56&gt;=1,'R05 Data'!AA56&lt;=5,MOD('R05 Data'!AA56,1)=0),'R05 Data'!AA56,""),""))</x:f>
      </x:c>
      <x:c r="AB56" s="142" t="str">
        <x:f>IF('R05 Data'!$A56="","",IF(ISNUMBER('R05 Data'!AB56),IF(AND('R05 Data'!AB56&gt;=1,'R05 Data'!AB56&lt;=5,MOD('R05 Data'!AB56,1)=0),'R05 Data'!AB56,""),""))</x:f>
      </x:c>
    </x:row>
    <x:row r="57" ht="22" customHeight="1">
      <x:c r="A57" s="92" t="str">
        <x:f>IF('R05 Data'!A57="","",'R05 Data'!A57)</x:f>
      </x:c>
      <x:c r="B57" s="92" t="str">
        <x:f>IF('R05 Data'!B57="","",'R05 Data'!B57)</x:f>
      </x:c>
      <x:c r="C57" s="92" t="str">
        <x:f>IF('R05 Data'!C57="","",'R05 Data'!C57)</x:f>
      </x:c>
      <x:c r="D57" s="92" t="str">
        <x:f>IF('R05 Data'!D57="","",'R05 Data'!D57)</x:f>
      </x:c>
      <x:c r="E57" s="92" t="str">
        <x:f>IF('R05 Data'!$A57="","",IF(ISNUMBER('R05 Data'!E57),IF(AND('R05 Data'!E57&gt;=1,'R05 Data'!E57&lt;=5,MOD('R05 Data'!E57,1)=0),'R05 Data'!E57,""),""))</x:f>
      </x:c>
      <x:c r="F57" s="92" t="str">
        <x:f>IF('R05 Data'!$A57="","",IF(ISNUMBER('R05 Data'!F57),IF(AND('R05 Data'!F57&gt;=1,'R05 Data'!F57&lt;=5,MOD('R05 Data'!F57,1)=0),'R05 Data'!F57,""),""))</x:f>
      </x:c>
      <x:c r="G57" s="92" t="str">
        <x:f>IF('R05 Data'!$A57="","",IF(ISNUMBER('R05 Data'!G57),IF(AND('R05 Data'!G57&gt;=1,'R05 Data'!G57&lt;=5,MOD('R05 Data'!G57,1)=0),'R05 Data'!G57,""),""))</x:f>
      </x:c>
      <x:c r="H57" s="92" t="str">
        <x:f>IF('R05 Data'!$A57="","",IF(ISNUMBER('R05 Data'!H57),IF(AND('R05 Data'!H57&gt;=1,'R05 Data'!H57&lt;=5,MOD('R05 Data'!H57,1)=0),'R05 Data'!H57,""),""))</x:f>
      </x:c>
      <x:c r="I57" s="92" t="str">
        <x:f>IF('R05 Data'!$A57="","",IF(ISNUMBER('R05 Data'!I57),IF(AND('R05 Data'!I57&gt;=1,'R05 Data'!I57&lt;=5,MOD('R05 Data'!I57,1)=0),'R05 Data'!I57,""),""))</x:f>
      </x:c>
      <x:c r="J57" s="92" t="str">
        <x:f>IF('R05 Data'!$A57="","",IF(ISNUMBER('R05 Data'!J57),IF(AND('R05 Data'!J57&gt;=1,'R05 Data'!J57&lt;=5,MOD('R05 Data'!J57,1)=0),'R05 Data'!J57,""),""))</x:f>
      </x:c>
      <x:c r="K57" s="92" t="str">
        <x:f>IF('R05 Data'!$A57="","",IF(ISNUMBER('R05 Data'!K57),IF(AND('R05 Data'!K57&gt;=1,'R05 Data'!K57&lt;=5,MOD('R05 Data'!K57,1)=0),'R05 Data'!K57,""),""))</x:f>
      </x:c>
      <x:c r="L57" s="92" t="str">
        <x:f>IF('R05 Data'!$A57="","",IF(ISNUMBER('R05 Data'!L57),IF(AND('R05 Data'!L57&gt;=1,'R05 Data'!L57&lt;=5,MOD('R05 Data'!L57,1)=0),'R05 Data'!L57,""),""))</x:f>
      </x:c>
      <x:c r="M57" s="142" t="str">
        <x:f>IF('R05 Data'!$A57="","",IF(ISNUMBER('R05 Data'!M57),IF(AND('R05 Data'!M57&gt;=1,'R05 Data'!M57&lt;=5,MOD('R05 Data'!M57,1)=0),'R05 Data'!M57,""),""))</x:f>
      </x:c>
      <x:c r="N57" s="142" t="str">
        <x:f>IF('R05 Data'!$A57="","",IF(ISNUMBER('R05 Data'!N57),IF(AND('R05 Data'!N57&gt;=1,'R05 Data'!N57&lt;=5,MOD('R05 Data'!N57,1)=0),'R05 Data'!N57,""),""))</x:f>
      </x:c>
      <x:c r="O57" s="142" t="str">
        <x:f>IF('R05 Data'!$A57="","",IF(ISNUMBER('R05 Data'!O57),IF(AND('R05 Data'!O57&gt;=1,'R05 Data'!O57&lt;=5,MOD('R05 Data'!O57,1)=0),'R05 Data'!O57,""),""))</x:f>
      </x:c>
      <x:c r="P57" s="142" t="str">
        <x:f>IF('R05 Data'!$A57="","",IF(ISNUMBER('R05 Data'!P57),IF(AND('R05 Data'!P57&gt;=1,'R05 Data'!P57&lt;=5,MOD('R05 Data'!P57,1)=0),'R05 Data'!P57,""),""))</x:f>
      </x:c>
      <x:c r="Q57" s="142" t="str">
        <x:f>IF('R05 Data'!$A57="","",IF(ISNUMBER('R05 Data'!Q57),IF(AND('R05 Data'!Q57&gt;=1,'R05 Data'!Q57&lt;=5,MOD('R05 Data'!Q57,1)=0),'R05 Data'!Q57,""),""))</x:f>
      </x:c>
      <x:c r="R57" s="142" t="str">
        <x:f>IF('R05 Data'!$A57="","",IF(ISNUMBER('R05 Data'!R57),IF(AND('R05 Data'!R57&gt;=1,'R05 Data'!R57&lt;=5,MOD('R05 Data'!R57,1)=0),'R05 Data'!R57,""),""))</x:f>
      </x:c>
      <x:c r="S57" s="142" t="str">
        <x:f>IF('R05 Data'!$A57="","",IF(ISNUMBER('R05 Data'!S57),IF(AND('R05 Data'!S57&gt;=1,'R05 Data'!S57&lt;=5,MOD('R05 Data'!S57,1)=0),'R05 Data'!S57,""),""))</x:f>
      </x:c>
      <x:c r="T57" s="142" t="str">
        <x:f>IF('R05 Data'!$A57="","",IF(ISNUMBER('R05 Data'!T57),IF(AND('R05 Data'!T57&gt;=1,'R05 Data'!T57&lt;=5,MOD('R05 Data'!T57,1)=0),'R05 Data'!T57,""),""))</x:f>
      </x:c>
      <x:c r="U57" s="142" t="str">
        <x:f>IF('R05 Data'!$A57="","",IF(ISNUMBER('R05 Data'!U57),IF(AND('R05 Data'!U57&gt;=1,'R05 Data'!U57&lt;=5,MOD('R05 Data'!U57,1)=0),'R05 Data'!U57,""),""))</x:f>
      </x:c>
      <x:c r="V57" s="142" t="str">
        <x:f>IF('R05 Data'!$A57="","",IF(ISNUMBER('R05 Data'!V57),IF(AND('R05 Data'!V57&gt;=1,'R05 Data'!V57&lt;=5,MOD('R05 Data'!V57,1)=0),'R05 Data'!V57,""),""))</x:f>
      </x:c>
      <x:c r="W57" s="142" t="str">
        <x:f>IF('R05 Data'!$A57="","",IF(ISNUMBER('R05 Data'!W57),IF(AND('R05 Data'!W57&gt;=1,'R05 Data'!W57&lt;=5,MOD('R05 Data'!W57,1)=0),'R05 Data'!W57,""),""))</x:f>
      </x:c>
      <x:c r="X57" s="142" t="str">
        <x:f>IF('R05 Data'!$A57="","",IF(ISNUMBER('R05 Data'!X57),IF(AND('R05 Data'!X57&gt;=1,'R05 Data'!X57&lt;=5,MOD('R05 Data'!X57,1)=0),'R05 Data'!X57,""),""))</x:f>
      </x:c>
      <x:c r="Y57" s="142" t="str">
        <x:f>IF('R05 Data'!$A57="","",IF(ISNUMBER('R05 Data'!Y57),IF(AND('R05 Data'!Y57&gt;=1,'R05 Data'!Y57&lt;=5,MOD('R05 Data'!Y57,1)=0),'R05 Data'!Y57,""),""))</x:f>
      </x:c>
      <x:c r="Z57" s="142" t="str">
        <x:f>IF('R05 Data'!$A57="","",IF(ISNUMBER('R05 Data'!Z57),IF(AND('R05 Data'!Z57&gt;=1,'R05 Data'!Z57&lt;=5,MOD('R05 Data'!Z57,1)=0),'R05 Data'!Z57,""),""))</x:f>
      </x:c>
      <x:c r="AA57" s="142" t="str">
        <x:f>IF('R05 Data'!$A57="","",IF(ISNUMBER('R05 Data'!AA57),IF(AND('R05 Data'!AA57&gt;=1,'R05 Data'!AA57&lt;=5,MOD('R05 Data'!AA57,1)=0),'R05 Data'!AA57,""),""))</x:f>
      </x:c>
      <x:c r="AB57" s="142" t="str">
        <x:f>IF('R05 Data'!$A57="","",IF(ISNUMBER('R05 Data'!AB57),IF(AND('R05 Data'!AB57&gt;=1,'R05 Data'!AB57&lt;=5,MOD('R05 Data'!AB57,1)=0),'R05 Data'!AB57,""),""))</x:f>
      </x:c>
    </x:row>
    <x:row r="58" ht="22" customHeight="1">
      <x:c r="A58" s="92" t="str">
        <x:f>IF('R05 Data'!A58="","",'R05 Data'!A58)</x:f>
      </x:c>
      <x:c r="B58" s="92" t="str">
        <x:f>IF('R05 Data'!B58="","",'R05 Data'!B58)</x:f>
      </x:c>
      <x:c r="C58" s="92" t="str">
        <x:f>IF('R05 Data'!C58="","",'R05 Data'!C58)</x:f>
      </x:c>
      <x:c r="D58" s="92" t="str">
        <x:f>IF('R05 Data'!D58="","",'R05 Data'!D58)</x:f>
      </x:c>
      <x:c r="E58" s="92" t="str">
        <x:f>IF('R05 Data'!$A58="","",IF(ISNUMBER('R05 Data'!E58),IF(AND('R05 Data'!E58&gt;=1,'R05 Data'!E58&lt;=5,MOD('R05 Data'!E58,1)=0),'R05 Data'!E58,""),""))</x:f>
      </x:c>
      <x:c r="F58" s="92" t="str">
        <x:f>IF('R05 Data'!$A58="","",IF(ISNUMBER('R05 Data'!F58),IF(AND('R05 Data'!F58&gt;=1,'R05 Data'!F58&lt;=5,MOD('R05 Data'!F58,1)=0),'R05 Data'!F58,""),""))</x:f>
      </x:c>
      <x:c r="G58" s="92" t="str">
        <x:f>IF('R05 Data'!$A58="","",IF(ISNUMBER('R05 Data'!G58),IF(AND('R05 Data'!G58&gt;=1,'R05 Data'!G58&lt;=5,MOD('R05 Data'!G58,1)=0),'R05 Data'!G58,""),""))</x:f>
      </x:c>
      <x:c r="H58" s="92" t="str">
        <x:f>IF('R05 Data'!$A58="","",IF(ISNUMBER('R05 Data'!H58),IF(AND('R05 Data'!H58&gt;=1,'R05 Data'!H58&lt;=5,MOD('R05 Data'!H58,1)=0),'R05 Data'!H58,""),""))</x:f>
      </x:c>
      <x:c r="I58" s="92" t="str">
        <x:f>IF('R05 Data'!$A58="","",IF(ISNUMBER('R05 Data'!I58),IF(AND('R05 Data'!I58&gt;=1,'R05 Data'!I58&lt;=5,MOD('R05 Data'!I58,1)=0),'R05 Data'!I58,""),""))</x:f>
      </x:c>
      <x:c r="J58" s="92" t="str">
        <x:f>IF('R05 Data'!$A58="","",IF(ISNUMBER('R05 Data'!J58),IF(AND('R05 Data'!J58&gt;=1,'R05 Data'!J58&lt;=5,MOD('R05 Data'!J58,1)=0),'R05 Data'!J58,""),""))</x:f>
      </x:c>
      <x:c r="K58" s="92" t="str">
        <x:f>IF('R05 Data'!$A58="","",IF(ISNUMBER('R05 Data'!K58),IF(AND('R05 Data'!K58&gt;=1,'R05 Data'!K58&lt;=5,MOD('R05 Data'!K58,1)=0),'R05 Data'!K58,""),""))</x:f>
      </x:c>
      <x:c r="L58" s="92" t="str">
        <x:f>IF('R05 Data'!$A58="","",IF(ISNUMBER('R05 Data'!L58),IF(AND('R05 Data'!L58&gt;=1,'R05 Data'!L58&lt;=5,MOD('R05 Data'!L58,1)=0),'R05 Data'!L58,""),""))</x:f>
      </x:c>
      <x:c r="M58" s="142" t="str">
        <x:f>IF('R05 Data'!$A58="","",IF(ISNUMBER('R05 Data'!M58),IF(AND('R05 Data'!M58&gt;=1,'R05 Data'!M58&lt;=5,MOD('R05 Data'!M58,1)=0),'R05 Data'!M58,""),""))</x:f>
      </x:c>
      <x:c r="N58" s="142" t="str">
        <x:f>IF('R05 Data'!$A58="","",IF(ISNUMBER('R05 Data'!N58),IF(AND('R05 Data'!N58&gt;=1,'R05 Data'!N58&lt;=5,MOD('R05 Data'!N58,1)=0),'R05 Data'!N58,""),""))</x:f>
      </x:c>
      <x:c r="O58" s="142" t="str">
        <x:f>IF('R05 Data'!$A58="","",IF(ISNUMBER('R05 Data'!O58),IF(AND('R05 Data'!O58&gt;=1,'R05 Data'!O58&lt;=5,MOD('R05 Data'!O58,1)=0),'R05 Data'!O58,""),""))</x:f>
      </x:c>
      <x:c r="P58" s="142" t="str">
        <x:f>IF('R05 Data'!$A58="","",IF(ISNUMBER('R05 Data'!P58),IF(AND('R05 Data'!P58&gt;=1,'R05 Data'!P58&lt;=5,MOD('R05 Data'!P58,1)=0),'R05 Data'!P58,""),""))</x:f>
      </x:c>
      <x:c r="Q58" s="142" t="str">
        <x:f>IF('R05 Data'!$A58="","",IF(ISNUMBER('R05 Data'!Q58),IF(AND('R05 Data'!Q58&gt;=1,'R05 Data'!Q58&lt;=5,MOD('R05 Data'!Q58,1)=0),'R05 Data'!Q58,""),""))</x:f>
      </x:c>
      <x:c r="R58" s="142" t="str">
        <x:f>IF('R05 Data'!$A58="","",IF(ISNUMBER('R05 Data'!R58),IF(AND('R05 Data'!R58&gt;=1,'R05 Data'!R58&lt;=5,MOD('R05 Data'!R58,1)=0),'R05 Data'!R58,""),""))</x:f>
      </x:c>
      <x:c r="S58" s="142" t="str">
        <x:f>IF('R05 Data'!$A58="","",IF(ISNUMBER('R05 Data'!S58),IF(AND('R05 Data'!S58&gt;=1,'R05 Data'!S58&lt;=5,MOD('R05 Data'!S58,1)=0),'R05 Data'!S58,""),""))</x:f>
      </x:c>
      <x:c r="T58" s="142" t="str">
        <x:f>IF('R05 Data'!$A58="","",IF(ISNUMBER('R05 Data'!T58),IF(AND('R05 Data'!T58&gt;=1,'R05 Data'!T58&lt;=5,MOD('R05 Data'!T58,1)=0),'R05 Data'!T58,""),""))</x:f>
      </x:c>
      <x:c r="U58" s="142" t="str">
        <x:f>IF('R05 Data'!$A58="","",IF(ISNUMBER('R05 Data'!U58),IF(AND('R05 Data'!U58&gt;=1,'R05 Data'!U58&lt;=5,MOD('R05 Data'!U58,1)=0),'R05 Data'!U58,""),""))</x:f>
      </x:c>
      <x:c r="V58" s="142" t="str">
        <x:f>IF('R05 Data'!$A58="","",IF(ISNUMBER('R05 Data'!V58),IF(AND('R05 Data'!V58&gt;=1,'R05 Data'!V58&lt;=5,MOD('R05 Data'!V58,1)=0),'R05 Data'!V58,""),""))</x:f>
      </x:c>
      <x:c r="W58" s="142" t="str">
        <x:f>IF('R05 Data'!$A58="","",IF(ISNUMBER('R05 Data'!W58),IF(AND('R05 Data'!W58&gt;=1,'R05 Data'!W58&lt;=5,MOD('R05 Data'!W58,1)=0),'R05 Data'!W58,""),""))</x:f>
      </x:c>
      <x:c r="X58" s="142" t="str">
        <x:f>IF('R05 Data'!$A58="","",IF(ISNUMBER('R05 Data'!X58),IF(AND('R05 Data'!X58&gt;=1,'R05 Data'!X58&lt;=5,MOD('R05 Data'!X58,1)=0),'R05 Data'!X58,""),""))</x:f>
      </x:c>
      <x:c r="Y58" s="142" t="str">
        <x:f>IF('R05 Data'!$A58="","",IF(ISNUMBER('R05 Data'!Y58),IF(AND('R05 Data'!Y58&gt;=1,'R05 Data'!Y58&lt;=5,MOD('R05 Data'!Y58,1)=0),'R05 Data'!Y58,""),""))</x:f>
      </x:c>
      <x:c r="Z58" s="142" t="str">
        <x:f>IF('R05 Data'!$A58="","",IF(ISNUMBER('R05 Data'!Z58),IF(AND('R05 Data'!Z58&gt;=1,'R05 Data'!Z58&lt;=5,MOD('R05 Data'!Z58,1)=0),'R05 Data'!Z58,""),""))</x:f>
      </x:c>
      <x:c r="AA58" s="142" t="str">
        <x:f>IF('R05 Data'!$A58="","",IF(ISNUMBER('R05 Data'!AA58),IF(AND('R05 Data'!AA58&gt;=1,'R05 Data'!AA58&lt;=5,MOD('R05 Data'!AA58,1)=0),'R05 Data'!AA58,""),""))</x:f>
      </x:c>
      <x:c r="AB58" s="142" t="str">
        <x:f>IF('R05 Data'!$A58="","",IF(ISNUMBER('R05 Data'!AB58),IF(AND('R05 Data'!AB58&gt;=1,'R05 Data'!AB58&lt;=5,MOD('R05 Data'!AB58,1)=0),'R05 Data'!AB58,""),""))</x:f>
      </x:c>
    </x:row>
    <x:row r="59" ht="22" customHeight="1">
      <x:c r="A59" s="92" t="str">
        <x:f>IF('R05 Data'!A59="","",'R05 Data'!A59)</x:f>
      </x:c>
      <x:c r="B59" s="92" t="str">
        <x:f>IF('R05 Data'!B59="","",'R05 Data'!B59)</x:f>
      </x:c>
      <x:c r="C59" s="92" t="str">
        <x:f>IF('R05 Data'!C59="","",'R05 Data'!C59)</x:f>
      </x:c>
      <x:c r="D59" s="92" t="str">
        <x:f>IF('R05 Data'!D59="","",'R05 Data'!D59)</x:f>
      </x:c>
      <x:c r="E59" s="92" t="str">
        <x:f>IF('R05 Data'!$A59="","",IF(ISNUMBER('R05 Data'!E59),IF(AND('R05 Data'!E59&gt;=1,'R05 Data'!E59&lt;=5,MOD('R05 Data'!E59,1)=0),'R05 Data'!E59,""),""))</x:f>
      </x:c>
      <x:c r="F59" s="92" t="str">
        <x:f>IF('R05 Data'!$A59="","",IF(ISNUMBER('R05 Data'!F59),IF(AND('R05 Data'!F59&gt;=1,'R05 Data'!F59&lt;=5,MOD('R05 Data'!F59,1)=0),'R05 Data'!F59,""),""))</x:f>
      </x:c>
      <x:c r="G59" s="92" t="str">
        <x:f>IF('R05 Data'!$A59="","",IF(ISNUMBER('R05 Data'!G59),IF(AND('R05 Data'!G59&gt;=1,'R05 Data'!G59&lt;=5,MOD('R05 Data'!G59,1)=0),'R05 Data'!G59,""),""))</x:f>
      </x:c>
      <x:c r="H59" s="92" t="str">
        <x:f>IF('R05 Data'!$A59="","",IF(ISNUMBER('R05 Data'!H59),IF(AND('R05 Data'!H59&gt;=1,'R05 Data'!H59&lt;=5,MOD('R05 Data'!H59,1)=0),'R05 Data'!H59,""),""))</x:f>
      </x:c>
      <x:c r="I59" s="92" t="str">
        <x:f>IF('R05 Data'!$A59="","",IF(ISNUMBER('R05 Data'!I59),IF(AND('R05 Data'!I59&gt;=1,'R05 Data'!I59&lt;=5,MOD('R05 Data'!I59,1)=0),'R05 Data'!I59,""),""))</x:f>
      </x:c>
      <x:c r="J59" s="92" t="str">
        <x:f>IF('R05 Data'!$A59="","",IF(ISNUMBER('R05 Data'!J59),IF(AND('R05 Data'!J59&gt;=1,'R05 Data'!J59&lt;=5,MOD('R05 Data'!J59,1)=0),'R05 Data'!J59,""),""))</x:f>
      </x:c>
      <x:c r="K59" s="92" t="str">
        <x:f>IF('R05 Data'!$A59="","",IF(ISNUMBER('R05 Data'!K59),IF(AND('R05 Data'!K59&gt;=1,'R05 Data'!K59&lt;=5,MOD('R05 Data'!K59,1)=0),'R05 Data'!K59,""),""))</x:f>
      </x:c>
      <x:c r="L59" s="92" t="str">
        <x:f>IF('R05 Data'!$A59="","",IF(ISNUMBER('R05 Data'!L59),IF(AND('R05 Data'!L59&gt;=1,'R05 Data'!L59&lt;=5,MOD('R05 Data'!L59,1)=0),'R05 Data'!L59,""),""))</x:f>
      </x:c>
      <x:c r="M59" s="142" t="str">
        <x:f>IF('R05 Data'!$A59="","",IF(ISNUMBER('R05 Data'!M59),IF(AND('R05 Data'!M59&gt;=1,'R05 Data'!M59&lt;=5,MOD('R05 Data'!M59,1)=0),'R05 Data'!M59,""),""))</x:f>
      </x:c>
      <x:c r="N59" s="142" t="str">
        <x:f>IF('R05 Data'!$A59="","",IF(ISNUMBER('R05 Data'!N59),IF(AND('R05 Data'!N59&gt;=1,'R05 Data'!N59&lt;=5,MOD('R05 Data'!N59,1)=0),'R05 Data'!N59,""),""))</x:f>
      </x:c>
      <x:c r="O59" s="142" t="str">
        <x:f>IF('R05 Data'!$A59="","",IF(ISNUMBER('R05 Data'!O59),IF(AND('R05 Data'!O59&gt;=1,'R05 Data'!O59&lt;=5,MOD('R05 Data'!O59,1)=0),'R05 Data'!O59,""),""))</x:f>
      </x:c>
      <x:c r="P59" s="142" t="str">
        <x:f>IF('R05 Data'!$A59="","",IF(ISNUMBER('R05 Data'!P59),IF(AND('R05 Data'!P59&gt;=1,'R05 Data'!P59&lt;=5,MOD('R05 Data'!P59,1)=0),'R05 Data'!P59,""),""))</x:f>
      </x:c>
      <x:c r="Q59" s="142" t="str">
        <x:f>IF('R05 Data'!$A59="","",IF(ISNUMBER('R05 Data'!Q59),IF(AND('R05 Data'!Q59&gt;=1,'R05 Data'!Q59&lt;=5,MOD('R05 Data'!Q59,1)=0),'R05 Data'!Q59,""),""))</x:f>
      </x:c>
      <x:c r="R59" s="142" t="str">
        <x:f>IF('R05 Data'!$A59="","",IF(ISNUMBER('R05 Data'!R59),IF(AND('R05 Data'!R59&gt;=1,'R05 Data'!R59&lt;=5,MOD('R05 Data'!R59,1)=0),'R05 Data'!R59,""),""))</x:f>
      </x:c>
      <x:c r="S59" s="142" t="str">
        <x:f>IF('R05 Data'!$A59="","",IF(ISNUMBER('R05 Data'!S59),IF(AND('R05 Data'!S59&gt;=1,'R05 Data'!S59&lt;=5,MOD('R05 Data'!S59,1)=0),'R05 Data'!S59,""),""))</x:f>
      </x:c>
      <x:c r="T59" s="142" t="str">
        <x:f>IF('R05 Data'!$A59="","",IF(ISNUMBER('R05 Data'!T59),IF(AND('R05 Data'!T59&gt;=1,'R05 Data'!T59&lt;=5,MOD('R05 Data'!T59,1)=0),'R05 Data'!T59,""),""))</x:f>
      </x:c>
      <x:c r="U59" s="142" t="str">
        <x:f>IF('R05 Data'!$A59="","",IF(ISNUMBER('R05 Data'!U59),IF(AND('R05 Data'!U59&gt;=1,'R05 Data'!U59&lt;=5,MOD('R05 Data'!U59,1)=0),'R05 Data'!U59,""),""))</x:f>
      </x:c>
      <x:c r="V59" s="142" t="str">
        <x:f>IF('R05 Data'!$A59="","",IF(ISNUMBER('R05 Data'!V59),IF(AND('R05 Data'!V59&gt;=1,'R05 Data'!V59&lt;=5,MOD('R05 Data'!V59,1)=0),'R05 Data'!V59,""),""))</x:f>
      </x:c>
      <x:c r="W59" s="142" t="str">
        <x:f>IF('R05 Data'!$A59="","",IF(ISNUMBER('R05 Data'!W59),IF(AND('R05 Data'!W59&gt;=1,'R05 Data'!W59&lt;=5,MOD('R05 Data'!W59,1)=0),'R05 Data'!W59,""),""))</x:f>
      </x:c>
      <x:c r="X59" s="142" t="str">
        <x:f>IF('R05 Data'!$A59="","",IF(ISNUMBER('R05 Data'!X59),IF(AND('R05 Data'!X59&gt;=1,'R05 Data'!X59&lt;=5,MOD('R05 Data'!X59,1)=0),'R05 Data'!X59,""),""))</x:f>
      </x:c>
      <x:c r="Y59" s="142" t="str">
        <x:f>IF('R05 Data'!$A59="","",IF(ISNUMBER('R05 Data'!Y59),IF(AND('R05 Data'!Y59&gt;=1,'R05 Data'!Y59&lt;=5,MOD('R05 Data'!Y59,1)=0),'R05 Data'!Y59,""),""))</x:f>
      </x:c>
      <x:c r="Z59" s="142" t="str">
        <x:f>IF('R05 Data'!$A59="","",IF(ISNUMBER('R05 Data'!Z59),IF(AND('R05 Data'!Z59&gt;=1,'R05 Data'!Z59&lt;=5,MOD('R05 Data'!Z59,1)=0),'R05 Data'!Z59,""),""))</x:f>
      </x:c>
      <x:c r="AA59" s="142" t="str">
        <x:f>IF('R05 Data'!$A59="","",IF(ISNUMBER('R05 Data'!AA59),IF(AND('R05 Data'!AA59&gt;=1,'R05 Data'!AA59&lt;=5,MOD('R05 Data'!AA59,1)=0),'R05 Data'!AA59,""),""))</x:f>
      </x:c>
      <x:c r="AB59" s="142" t="str">
        <x:f>IF('R05 Data'!$A59="","",IF(ISNUMBER('R05 Data'!AB59),IF(AND('R05 Data'!AB59&gt;=1,'R05 Data'!AB59&lt;=5,MOD('R05 Data'!AB59,1)=0),'R05 Data'!AB59,""),""))</x:f>
      </x:c>
    </x:row>
    <x:row r="60" ht="22" customHeight="1">
      <x:c r="A60" s="92" t="str">
        <x:f>IF('R05 Data'!A60="","",'R05 Data'!A60)</x:f>
      </x:c>
      <x:c r="B60" s="92" t="str">
        <x:f>IF('R05 Data'!B60="","",'R05 Data'!B60)</x:f>
      </x:c>
      <x:c r="C60" s="92" t="str">
        <x:f>IF('R05 Data'!C60="","",'R05 Data'!C60)</x:f>
      </x:c>
      <x:c r="D60" s="92" t="str">
        <x:f>IF('R05 Data'!D60="","",'R05 Data'!D60)</x:f>
      </x:c>
      <x:c r="E60" s="92" t="str">
        <x:f>IF('R05 Data'!$A60="","",IF(ISNUMBER('R05 Data'!E60),IF(AND('R05 Data'!E60&gt;=1,'R05 Data'!E60&lt;=5,MOD('R05 Data'!E60,1)=0),'R05 Data'!E60,""),""))</x:f>
      </x:c>
      <x:c r="F60" s="92" t="str">
        <x:f>IF('R05 Data'!$A60="","",IF(ISNUMBER('R05 Data'!F60),IF(AND('R05 Data'!F60&gt;=1,'R05 Data'!F60&lt;=5,MOD('R05 Data'!F60,1)=0),'R05 Data'!F60,""),""))</x:f>
      </x:c>
      <x:c r="G60" s="92" t="str">
        <x:f>IF('R05 Data'!$A60="","",IF(ISNUMBER('R05 Data'!G60),IF(AND('R05 Data'!G60&gt;=1,'R05 Data'!G60&lt;=5,MOD('R05 Data'!G60,1)=0),'R05 Data'!G60,""),""))</x:f>
      </x:c>
      <x:c r="H60" s="92" t="str">
        <x:f>IF('R05 Data'!$A60="","",IF(ISNUMBER('R05 Data'!H60),IF(AND('R05 Data'!H60&gt;=1,'R05 Data'!H60&lt;=5,MOD('R05 Data'!H60,1)=0),'R05 Data'!H60,""),""))</x:f>
      </x:c>
      <x:c r="I60" s="92" t="str">
        <x:f>IF('R05 Data'!$A60="","",IF(ISNUMBER('R05 Data'!I60),IF(AND('R05 Data'!I60&gt;=1,'R05 Data'!I60&lt;=5,MOD('R05 Data'!I60,1)=0),'R05 Data'!I60,""),""))</x:f>
      </x:c>
      <x:c r="J60" s="92" t="str">
        <x:f>IF('R05 Data'!$A60="","",IF(ISNUMBER('R05 Data'!J60),IF(AND('R05 Data'!J60&gt;=1,'R05 Data'!J60&lt;=5,MOD('R05 Data'!J60,1)=0),'R05 Data'!J60,""),""))</x:f>
      </x:c>
      <x:c r="K60" s="92" t="str">
        <x:f>IF('R05 Data'!$A60="","",IF(ISNUMBER('R05 Data'!K60),IF(AND('R05 Data'!K60&gt;=1,'R05 Data'!K60&lt;=5,MOD('R05 Data'!K60,1)=0),'R05 Data'!K60,""),""))</x:f>
      </x:c>
      <x:c r="L60" s="92" t="str">
        <x:f>IF('R05 Data'!$A60="","",IF(ISNUMBER('R05 Data'!L60),IF(AND('R05 Data'!L60&gt;=1,'R05 Data'!L60&lt;=5,MOD('R05 Data'!L60,1)=0),'R05 Data'!L60,""),""))</x:f>
      </x:c>
      <x:c r="M60" s="142" t="str">
        <x:f>IF('R05 Data'!$A60="","",IF(ISNUMBER('R05 Data'!M60),IF(AND('R05 Data'!M60&gt;=1,'R05 Data'!M60&lt;=5,MOD('R05 Data'!M60,1)=0),'R05 Data'!M60,""),""))</x:f>
      </x:c>
      <x:c r="N60" s="142" t="str">
        <x:f>IF('R05 Data'!$A60="","",IF(ISNUMBER('R05 Data'!N60),IF(AND('R05 Data'!N60&gt;=1,'R05 Data'!N60&lt;=5,MOD('R05 Data'!N60,1)=0),'R05 Data'!N60,""),""))</x:f>
      </x:c>
      <x:c r="O60" s="142" t="str">
        <x:f>IF('R05 Data'!$A60="","",IF(ISNUMBER('R05 Data'!O60),IF(AND('R05 Data'!O60&gt;=1,'R05 Data'!O60&lt;=5,MOD('R05 Data'!O60,1)=0),'R05 Data'!O60,""),""))</x:f>
      </x:c>
      <x:c r="P60" s="142" t="str">
        <x:f>IF('R05 Data'!$A60="","",IF(ISNUMBER('R05 Data'!P60),IF(AND('R05 Data'!P60&gt;=1,'R05 Data'!P60&lt;=5,MOD('R05 Data'!P60,1)=0),'R05 Data'!P60,""),""))</x:f>
      </x:c>
      <x:c r="Q60" s="142" t="str">
        <x:f>IF('R05 Data'!$A60="","",IF(ISNUMBER('R05 Data'!Q60),IF(AND('R05 Data'!Q60&gt;=1,'R05 Data'!Q60&lt;=5,MOD('R05 Data'!Q60,1)=0),'R05 Data'!Q60,""),""))</x:f>
      </x:c>
      <x:c r="R60" s="142" t="str">
        <x:f>IF('R05 Data'!$A60="","",IF(ISNUMBER('R05 Data'!R60),IF(AND('R05 Data'!R60&gt;=1,'R05 Data'!R60&lt;=5,MOD('R05 Data'!R60,1)=0),'R05 Data'!R60,""),""))</x:f>
      </x:c>
      <x:c r="S60" s="142" t="str">
        <x:f>IF('R05 Data'!$A60="","",IF(ISNUMBER('R05 Data'!S60),IF(AND('R05 Data'!S60&gt;=1,'R05 Data'!S60&lt;=5,MOD('R05 Data'!S60,1)=0),'R05 Data'!S60,""),""))</x:f>
      </x:c>
      <x:c r="T60" s="142" t="str">
        <x:f>IF('R05 Data'!$A60="","",IF(ISNUMBER('R05 Data'!T60),IF(AND('R05 Data'!T60&gt;=1,'R05 Data'!T60&lt;=5,MOD('R05 Data'!T60,1)=0),'R05 Data'!T60,""),""))</x:f>
      </x:c>
      <x:c r="U60" s="142" t="str">
        <x:f>IF('R05 Data'!$A60="","",IF(ISNUMBER('R05 Data'!U60),IF(AND('R05 Data'!U60&gt;=1,'R05 Data'!U60&lt;=5,MOD('R05 Data'!U60,1)=0),'R05 Data'!U60,""),""))</x:f>
      </x:c>
      <x:c r="V60" s="142" t="str">
        <x:f>IF('R05 Data'!$A60="","",IF(ISNUMBER('R05 Data'!V60),IF(AND('R05 Data'!V60&gt;=1,'R05 Data'!V60&lt;=5,MOD('R05 Data'!V60,1)=0),'R05 Data'!V60,""),""))</x:f>
      </x:c>
      <x:c r="W60" s="142" t="str">
        <x:f>IF('R05 Data'!$A60="","",IF(ISNUMBER('R05 Data'!W60),IF(AND('R05 Data'!W60&gt;=1,'R05 Data'!W60&lt;=5,MOD('R05 Data'!W60,1)=0),'R05 Data'!W60,""),""))</x:f>
      </x:c>
      <x:c r="X60" s="142" t="str">
        <x:f>IF('R05 Data'!$A60="","",IF(ISNUMBER('R05 Data'!X60),IF(AND('R05 Data'!X60&gt;=1,'R05 Data'!X60&lt;=5,MOD('R05 Data'!X60,1)=0),'R05 Data'!X60,""),""))</x:f>
      </x:c>
      <x:c r="Y60" s="142" t="str">
        <x:f>IF('R05 Data'!$A60="","",IF(ISNUMBER('R05 Data'!Y60),IF(AND('R05 Data'!Y60&gt;=1,'R05 Data'!Y60&lt;=5,MOD('R05 Data'!Y60,1)=0),'R05 Data'!Y60,""),""))</x:f>
      </x:c>
      <x:c r="Z60" s="142" t="str">
        <x:f>IF('R05 Data'!$A60="","",IF(ISNUMBER('R05 Data'!Z60),IF(AND('R05 Data'!Z60&gt;=1,'R05 Data'!Z60&lt;=5,MOD('R05 Data'!Z60,1)=0),'R05 Data'!Z60,""),""))</x:f>
      </x:c>
      <x:c r="AA60" s="142" t="str">
        <x:f>IF('R05 Data'!$A60="","",IF(ISNUMBER('R05 Data'!AA60),IF(AND('R05 Data'!AA60&gt;=1,'R05 Data'!AA60&lt;=5,MOD('R05 Data'!AA60,1)=0),'R05 Data'!AA60,""),""))</x:f>
      </x:c>
      <x:c r="AB60" s="142" t="str">
        <x:f>IF('R05 Data'!$A60="","",IF(ISNUMBER('R05 Data'!AB60),IF(AND('R05 Data'!AB60&gt;=1,'R05 Data'!AB60&lt;=5,MOD('R05 Data'!AB60,1)=0),'R05 Data'!AB60,""),""))</x:f>
      </x:c>
    </x:row>
    <x:row r="61" ht="22" customHeight="1">
      <x:c r="A61" s="92" t="str">
        <x:f>IF('R05 Data'!A61="","",'R05 Data'!A61)</x:f>
      </x:c>
      <x:c r="B61" s="92" t="str">
        <x:f>IF('R05 Data'!B61="","",'R05 Data'!B61)</x:f>
      </x:c>
      <x:c r="C61" s="92" t="str">
        <x:f>IF('R05 Data'!C61="","",'R05 Data'!C61)</x:f>
      </x:c>
      <x:c r="D61" s="92" t="str">
        <x:f>IF('R05 Data'!D61="","",'R05 Data'!D61)</x:f>
      </x:c>
      <x:c r="E61" s="92" t="str">
        <x:f>IF('R05 Data'!$A61="","",IF(ISNUMBER('R05 Data'!E61),IF(AND('R05 Data'!E61&gt;=1,'R05 Data'!E61&lt;=5,MOD('R05 Data'!E61,1)=0),'R05 Data'!E61,""),""))</x:f>
      </x:c>
      <x:c r="F61" s="92" t="str">
        <x:f>IF('R05 Data'!$A61="","",IF(ISNUMBER('R05 Data'!F61),IF(AND('R05 Data'!F61&gt;=1,'R05 Data'!F61&lt;=5,MOD('R05 Data'!F61,1)=0),'R05 Data'!F61,""),""))</x:f>
      </x:c>
      <x:c r="G61" s="92" t="str">
        <x:f>IF('R05 Data'!$A61="","",IF(ISNUMBER('R05 Data'!G61),IF(AND('R05 Data'!G61&gt;=1,'R05 Data'!G61&lt;=5,MOD('R05 Data'!G61,1)=0),'R05 Data'!G61,""),""))</x:f>
      </x:c>
      <x:c r="H61" s="92" t="str">
        <x:f>IF('R05 Data'!$A61="","",IF(ISNUMBER('R05 Data'!H61),IF(AND('R05 Data'!H61&gt;=1,'R05 Data'!H61&lt;=5,MOD('R05 Data'!H61,1)=0),'R05 Data'!H61,""),""))</x:f>
      </x:c>
      <x:c r="I61" s="92" t="str">
        <x:f>IF('R05 Data'!$A61="","",IF(ISNUMBER('R05 Data'!I61),IF(AND('R05 Data'!I61&gt;=1,'R05 Data'!I61&lt;=5,MOD('R05 Data'!I61,1)=0),'R05 Data'!I61,""),""))</x:f>
      </x:c>
      <x:c r="J61" s="92" t="str">
        <x:f>IF('R05 Data'!$A61="","",IF(ISNUMBER('R05 Data'!J61),IF(AND('R05 Data'!J61&gt;=1,'R05 Data'!J61&lt;=5,MOD('R05 Data'!J61,1)=0),'R05 Data'!J61,""),""))</x:f>
      </x:c>
      <x:c r="K61" s="92" t="str">
        <x:f>IF('R05 Data'!$A61="","",IF(ISNUMBER('R05 Data'!K61),IF(AND('R05 Data'!K61&gt;=1,'R05 Data'!K61&lt;=5,MOD('R05 Data'!K61,1)=0),'R05 Data'!K61,""),""))</x:f>
      </x:c>
      <x:c r="L61" s="92" t="str">
        <x:f>IF('R05 Data'!$A61="","",IF(ISNUMBER('R05 Data'!L61),IF(AND('R05 Data'!L61&gt;=1,'R05 Data'!L61&lt;=5,MOD('R05 Data'!L61,1)=0),'R05 Data'!L61,""),""))</x:f>
      </x:c>
      <x:c r="M61" s="142" t="str">
        <x:f>IF('R05 Data'!$A61="","",IF(ISNUMBER('R05 Data'!M61),IF(AND('R05 Data'!M61&gt;=1,'R05 Data'!M61&lt;=5,MOD('R05 Data'!M61,1)=0),'R05 Data'!M61,""),""))</x:f>
      </x:c>
      <x:c r="N61" s="142" t="str">
        <x:f>IF('R05 Data'!$A61="","",IF(ISNUMBER('R05 Data'!N61),IF(AND('R05 Data'!N61&gt;=1,'R05 Data'!N61&lt;=5,MOD('R05 Data'!N61,1)=0),'R05 Data'!N61,""),""))</x:f>
      </x:c>
      <x:c r="O61" s="142" t="str">
        <x:f>IF('R05 Data'!$A61="","",IF(ISNUMBER('R05 Data'!O61),IF(AND('R05 Data'!O61&gt;=1,'R05 Data'!O61&lt;=5,MOD('R05 Data'!O61,1)=0),'R05 Data'!O61,""),""))</x:f>
      </x:c>
      <x:c r="P61" s="142" t="str">
        <x:f>IF('R05 Data'!$A61="","",IF(ISNUMBER('R05 Data'!P61),IF(AND('R05 Data'!P61&gt;=1,'R05 Data'!P61&lt;=5,MOD('R05 Data'!P61,1)=0),'R05 Data'!P61,""),""))</x:f>
      </x:c>
      <x:c r="Q61" s="142" t="str">
        <x:f>IF('R05 Data'!$A61="","",IF(ISNUMBER('R05 Data'!Q61),IF(AND('R05 Data'!Q61&gt;=1,'R05 Data'!Q61&lt;=5,MOD('R05 Data'!Q61,1)=0),'R05 Data'!Q61,""),""))</x:f>
      </x:c>
      <x:c r="R61" s="142" t="str">
        <x:f>IF('R05 Data'!$A61="","",IF(ISNUMBER('R05 Data'!R61),IF(AND('R05 Data'!R61&gt;=1,'R05 Data'!R61&lt;=5,MOD('R05 Data'!R61,1)=0),'R05 Data'!R61,""),""))</x:f>
      </x:c>
      <x:c r="S61" s="142" t="str">
        <x:f>IF('R05 Data'!$A61="","",IF(ISNUMBER('R05 Data'!S61),IF(AND('R05 Data'!S61&gt;=1,'R05 Data'!S61&lt;=5,MOD('R05 Data'!S61,1)=0),'R05 Data'!S61,""),""))</x:f>
      </x:c>
      <x:c r="T61" s="142" t="str">
        <x:f>IF('R05 Data'!$A61="","",IF(ISNUMBER('R05 Data'!T61),IF(AND('R05 Data'!T61&gt;=1,'R05 Data'!T61&lt;=5,MOD('R05 Data'!T61,1)=0),'R05 Data'!T61,""),""))</x:f>
      </x:c>
      <x:c r="U61" s="142" t="str">
        <x:f>IF('R05 Data'!$A61="","",IF(ISNUMBER('R05 Data'!U61),IF(AND('R05 Data'!U61&gt;=1,'R05 Data'!U61&lt;=5,MOD('R05 Data'!U61,1)=0),'R05 Data'!U61,""),""))</x:f>
      </x:c>
      <x:c r="V61" s="142" t="str">
        <x:f>IF('R05 Data'!$A61="","",IF(ISNUMBER('R05 Data'!V61),IF(AND('R05 Data'!V61&gt;=1,'R05 Data'!V61&lt;=5,MOD('R05 Data'!V61,1)=0),'R05 Data'!V61,""),""))</x:f>
      </x:c>
      <x:c r="W61" s="142" t="str">
        <x:f>IF('R05 Data'!$A61="","",IF(ISNUMBER('R05 Data'!W61),IF(AND('R05 Data'!W61&gt;=1,'R05 Data'!W61&lt;=5,MOD('R05 Data'!W61,1)=0),'R05 Data'!W61,""),""))</x:f>
      </x:c>
      <x:c r="X61" s="142" t="str">
        <x:f>IF('R05 Data'!$A61="","",IF(ISNUMBER('R05 Data'!X61),IF(AND('R05 Data'!X61&gt;=1,'R05 Data'!X61&lt;=5,MOD('R05 Data'!X61,1)=0),'R05 Data'!X61,""),""))</x:f>
      </x:c>
      <x:c r="Y61" s="142" t="str">
        <x:f>IF('R05 Data'!$A61="","",IF(ISNUMBER('R05 Data'!Y61),IF(AND('R05 Data'!Y61&gt;=1,'R05 Data'!Y61&lt;=5,MOD('R05 Data'!Y61,1)=0),'R05 Data'!Y61,""),""))</x:f>
      </x:c>
      <x:c r="Z61" s="142" t="str">
        <x:f>IF('R05 Data'!$A61="","",IF(ISNUMBER('R05 Data'!Z61),IF(AND('R05 Data'!Z61&gt;=1,'R05 Data'!Z61&lt;=5,MOD('R05 Data'!Z61,1)=0),'R05 Data'!Z61,""),""))</x:f>
      </x:c>
      <x:c r="AA61" s="142" t="str">
        <x:f>IF('R05 Data'!$A61="","",IF(ISNUMBER('R05 Data'!AA61),IF(AND('R05 Data'!AA61&gt;=1,'R05 Data'!AA61&lt;=5,MOD('R05 Data'!AA61,1)=0),'R05 Data'!AA61,""),""))</x:f>
      </x:c>
      <x:c r="AB61" s="142" t="str">
        <x:f>IF('R05 Data'!$A61="","",IF(ISNUMBER('R05 Data'!AB61),IF(AND('R05 Data'!AB61&gt;=1,'R05 Data'!AB61&lt;=5,MOD('R05 Data'!AB61,1)=0),'R05 Data'!AB61,""),""))</x:f>
      </x:c>
    </x:row>
    <x:row r="62" ht="22" customHeight="1">
      <x:c r="A62" s="92" t="str">
        <x:f>IF('R05 Data'!A62="","",'R05 Data'!A62)</x:f>
      </x:c>
      <x:c r="B62" s="92" t="str">
        <x:f>IF('R05 Data'!B62="","",'R05 Data'!B62)</x:f>
      </x:c>
      <x:c r="C62" s="92" t="str">
        <x:f>IF('R05 Data'!C62="","",'R05 Data'!C62)</x:f>
      </x:c>
      <x:c r="D62" s="92" t="str">
        <x:f>IF('R05 Data'!D62="","",'R05 Data'!D62)</x:f>
      </x:c>
      <x:c r="E62" s="92" t="str">
        <x:f>IF('R05 Data'!$A62="","",IF(ISNUMBER('R05 Data'!E62),IF(AND('R05 Data'!E62&gt;=1,'R05 Data'!E62&lt;=5,MOD('R05 Data'!E62,1)=0),'R05 Data'!E62,""),""))</x:f>
      </x:c>
      <x:c r="F62" s="92" t="str">
        <x:f>IF('R05 Data'!$A62="","",IF(ISNUMBER('R05 Data'!F62),IF(AND('R05 Data'!F62&gt;=1,'R05 Data'!F62&lt;=5,MOD('R05 Data'!F62,1)=0),'R05 Data'!F62,""),""))</x:f>
      </x:c>
      <x:c r="G62" s="92" t="str">
        <x:f>IF('R05 Data'!$A62="","",IF(ISNUMBER('R05 Data'!G62),IF(AND('R05 Data'!G62&gt;=1,'R05 Data'!G62&lt;=5,MOD('R05 Data'!G62,1)=0),'R05 Data'!G62,""),""))</x:f>
      </x:c>
      <x:c r="H62" s="92" t="str">
        <x:f>IF('R05 Data'!$A62="","",IF(ISNUMBER('R05 Data'!H62),IF(AND('R05 Data'!H62&gt;=1,'R05 Data'!H62&lt;=5,MOD('R05 Data'!H62,1)=0),'R05 Data'!H62,""),""))</x:f>
      </x:c>
      <x:c r="I62" s="92" t="str">
        <x:f>IF('R05 Data'!$A62="","",IF(ISNUMBER('R05 Data'!I62),IF(AND('R05 Data'!I62&gt;=1,'R05 Data'!I62&lt;=5,MOD('R05 Data'!I62,1)=0),'R05 Data'!I62,""),""))</x:f>
      </x:c>
      <x:c r="J62" s="92" t="str">
        <x:f>IF('R05 Data'!$A62="","",IF(ISNUMBER('R05 Data'!J62),IF(AND('R05 Data'!J62&gt;=1,'R05 Data'!J62&lt;=5,MOD('R05 Data'!J62,1)=0),'R05 Data'!J62,""),""))</x:f>
      </x:c>
      <x:c r="K62" s="92" t="str">
        <x:f>IF('R05 Data'!$A62="","",IF(ISNUMBER('R05 Data'!K62),IF(AND('R05 Data'!K62&gt;=1,'R05 Data'!K62&lt;=5,MOD('R05 Data'!K62,1)=0),'R05 Data'!K62,""),""))</x:f>
      </x:c>
      <x:c r="L62" s="92" t="str">
        <x:f>IF('R05 Data'!$A62="","",IF(ISNUMBER('R05 Data'!L62),IF(AND('R05 Data'!L62&gt;=1,'R05 Data'!L62&lt;=5,MOD('R05 Data'!L62,1)=0),'R05 Data'!L62,""),""))</x:f>
      </x:c>
      <x:c r="M62" s="142" t="str">
        <x:f>IF('R05 Data'!$A62="","",IF(ISNUMBER('R05 Data'!M62),IF(AND('R05 Data'!M62&gt;=1,'R05 Data'!M62&lt;=5,MOD('R05 Data'!M62,1)=0),'R05 Data'!M62,""),""))</x:f>
      </x:c>
      <x:c r="N62" s="142" t="str">
        <x:f>IF('R05 Data'!$A62="","",IF(ISNUMBER('R05 Data'!N62),IF(AND('R05 Data'!N62&gt;=1,'R05 Data'!N62&lt;=5,MOD('R05 Data'!N62,1)=0),'R05 Data'!N62,""),""))</x:f>
      </x:c>
      <x:c r="O62" s="142" t="str">
        <x:f>IF('R05 Data'!$A62="","",IF(ISNUMBER('R05 Data'!O62),IF(AND('R05 Data'!O62&gt;=1,'R05 Data'!O62&lt;=5,MOD('R05 Data'!O62,1)=0),'R05 Data'!O62,""),""))</x:f>
      </x:c>
      <x:c r="P62" s="142" t="str">
        <x:f>IF('R05 Data'!$A62="","",IF(ISNUMBER('R05 Data'!P62),IF(AND('R05 Data'!P62&gt;=1,'R05 Data'!P62&lt;=5,MOD('R05 Data'!P62,1)=0),'R05 Data'!P62,""),""))</x:f>
      </x:c>
      <x:c r="Q62" s="142" t="str">
        <x:f>IF('R05 Data'!$A62="","",IF(ISNUMBER('R05 Data'!Q62),IF(AND('R05 Data'!Q62&gt;=1,'R05 Data'!Q62&lt;=5,MOD('R05 Data'!Q62,1)=0),'R05 Data'!Q62,""),""))</x:f>
      </x:c>
      <x:c r="R62" s="142" t="str">
        <x:f>IF('R05 Data'!$A62="","",IF(ISNUMBER('R05 Data'!R62),IF(AND('R05 Data'!R62&gt;=1,'R05 Data'!R62&lt;=5,MOD('R05 Data'!R62,1)=0),'R05 Data'!R62,""),""))</x:f>
      </x:c>
      <x:c r="S62" s="142" t="str">
        <x:f>IF('R05 Data'!$A62="","",IF(ISNUMBER('R05 Data'!S62),IF(AND('R05 Data'!S62&gt;=1,'R05 Data'!S62&lt;=5,MOD('R05 Data'!S62,1)=0),'R05 Data'!S62,""),""))</x:f>
      </x:c>
      <x:c r="T62" s="142" t="str">
        <x:f>IF('R05 Data'!$A62="","",IF(ISNUMBER('R05 Data'!T62),IF(AND('R05 Data'!T62&gt;=1,'R05 Data'!T62&lt;=5,MOD('R05 Data'!T62,1)=0),'R05 Data'!T62,""),""))</x:f>
      </x:c>
      <x:c r="U62" s="142" t="str">
        <x:f>IF('R05 Data'!$A62="","",IF(ISNUMBER('R05 Data'!U62),IF(AND('R05 Data'!U62&gt;=1,'R05 Data'!U62&lt;=5,MOD('R05 Data'!U62,1)=0),'R05 Data'!U62,""),""))</x:f>
      </x:c>
      <x:c r="V62" s="142" t="str">
        <x:f>IF('R05 Data'!$A62="","",IF(ISNUMBER('R05 Data'!V62),IF(AND('R05 Data'!V62&gt;=1,'R05 Data'!V62&lt;=5,MOD('R05 Data'!V62,1)=0),'R05 Data'!V62,""),""))</x:f>
      </x:c>
      <x:c r="W62" s="142" t="str">
        <x:f>IF('R05 Data'!$A62="","",IF(ISNUMBER('R05 Data'!W62),IF(AND('R05 Data'!W62&gt;=1,'R05 Data'!W62&lt;=5,MOD('R05 Data'!W62,1)=0),'R05 Data'!W62,""),""))</x:f>
      </x:c>
      <x:c r="X62" s="142" t="str">
        <x:f>IF('R05 Data'!$A62="","",IF(ISNUMBER('R05 Data'!X62),IF(AND('R05 Data'!X62&gt;=1,'R05 Data'!X62&lt;=5,MOD('R05 Data'!X62,1)=0),'R05 Data'!X62,""),""))</x:f>
      </x:c>
      <x:c r="Y62" s="142" t="str">
        <x:f>IF('R05 Data'!$A62="","",IF(ISNUMBER('R05 Data'!Y62),IF(AND('R05 Data'!Y62&gt;=1,'R05 Data'!Y62&lt;=5,MOD('R05 Data'!Y62,1)=0),'R05 Data'!Y62,""),""))</x:f>
      </x:c>
      <x:c r="Z62" s="142" t="str">
        <x:f>IF('R05 Data'!$A62="","",IF(ISNUMBER('R05 Data'!Z62),IF(AND('R05 Data'!Z62&gt;=1,'R05 Data'!Z62&lt;=5,MOD('R05 Data'!Z62,1)=0),'R05 Data'!Z62,""),""))</x:f>
      </x:c>
      <x:c r="AA62" s="142" t="str">
        <x:f>IF('R05 Data'!$A62="","",IF(ISNUMBER('R05 Data'!AA62),IF(AND('R05 Data'!AA62&gt;=1,'R05 Data'!AA62&lt;=5,MOD('R05 Data'!AA62,1)=0),'R05 Data'!AA62,""),""))</x:f>
      </x:c>
      <x:c r="AB62" s="142" t="str">
        <x:f>IF('R05 Data'!$A62="","",IF(ISNUMBER('R05 Data'!AB62),IF(AND('R05 Data'!AB62&gt;=1,'R05 Data'!AB62&lt;=5,MOD('R05 Data'!AB62,1)=0),'R05 Data'!AB62,""),""))</x:f>
      </x:c>
    </x:row>
    <x:row r="63" ht="22" customHeight="1">
      <x:c r="A63" s="92" t="str">
        <x:f>IF('R05 Data'!A63="","",'R05 Data'!A63)</x:f>
      </x:c>
      <x:c r="B63" s="92" t="str">
        <x:f>IF('R05 Data'!B63="","",'R05 Data'!B63)</x:f>
      </x:c>
      <x:c r="C63" s="92" t="str">
        <x:f>IF('R05 Data'!C63="","",'R05 Data'!C63)</x:f>
      </x:c>
      <x:c r="D63" s="92" t="str">
        <x:f>IF('R05 Data'!D63="","",'R05 Data'!D63)</x:f>
      </x:c>
      <x:c r="E63" s="92" t="str">
        <x:f>IF('R05 Data'!$A63="","",IF(ISNUMBER('R05 Data'!E63),IF(AND('R05 Data'!E63&gt;=1,'R05 Data'!E63&lt;=5,MOD('R05 Data'!E63,1)=0),'R05 Data'!E63,""),""))</x:f>
      </x:c>
      <x:c r="F63" s="92" t="str">
        <x:f>IF('R05 Data'!$A63="","",IF(ISNUMBER('R05 Data'!F63),IF(AND('R05 Data'!F63&gt;=1,'R05 Data'!F63&lt;=5,MOD('R05 Data'!F63,1)=0),'R05 Data'!F63,""),""))</x:f>
      </x:c>
      <x:c r="G63" s="92" t="str">
        <x:f>IF('R05 Data'!$A63="","",IF(ISNUMBER('R05 Data'!G63),IF(AND('R05 Data'!G63&gt;=1,'R05 Data'!G63&lt;=5,MOD('R05 Data'!G63,1)=0),'R05 Data'!G63,""),""))</x:f>
      </x:c>
      <x:c r="H63" s="92" t="str">
        <x:f>IF('R05 Data'!$A63="","",IF(ISNUMBER('R05 Data'!H63),IF(AND('R05 Data'!H63&gt;=1,'R05 Data'!H63&lt;=5,MOD('R05 Data'!H63,1)=0),'R05 Data'!H63,""),""))</x:f>
      </x:c>
      <x:c r="I63" s="92" t="str">
        <x:f>IF('R05 Data'!$A63="","",IF(ISNUMBER('R05 Data'!I63),IF(AND('R05 Data'!I63&gt;=1,'R05 Data'!I63&lt;=5,MOD('R05 Data'!I63,1)=0),'R05 Data'!I63,""),""))</x:f>
      </x:c>
      <x:c r="J63" s="92" t="str">
        <x:f>IF('R05 Data'!$A63="","",IF(ISNUMBER('R05 Data'!J63),IF(AND('R05 Data'!J63&gt;=1,'R05 Data'!J63&lt;=5,MOD('R05 Data'!J63,1)=0),'R05 Data'!J63,""),""))</x:f>
      </x:c>
      <x:c r="K63" s="92" t="str">
        <x:f>IF('R05 Data'!$A63="","",IF(ISNUMBER('R05 Data'!K63),IF(AND('R05 Data'!K63&gt;=1,'R05 Data'!K63&lt;=5,MOD('R05 Data'!K63,1)=0),'R05 Data'!K63,""),""))</x:f>
      </x:c>
      <x:c r="L63" s="92" t="str">
        <x:f>IF('R05 Data'!$A63="","",IF(ISNUMBER('R05 Data'!L63),IF(AND('R05 Data'!L63&gt;=1,'R05 Data'!L63&lt;=5,MOD('R05 Data'!L63,1)=0),'R05 Data'!L63,""),""))</x:f>
      </x:c>
      <x:c r="M63" s="142" t="str">
        <x:f>IF('R05 Data'!$A63="","",IF(ISNUMBER('R05 Data'!M63),IF(AND('R05 Data'!M63&gt;=1,'R05 Data'!M63&lt;=5,MOD('R05 Data'!M63,1)=0),'R05 Data'!M63,""),""))</x:f>
      </x:c>
      <x:c r="N63" s="142" t="str">
        <x:f>IF('R05 Data'!$A63="","",IF(ISNUMBER('R05 Data'!N63),IF(AND('R05 Data'!N63&gt;=1,'R05 Data'!N63&lt;=5,MOD('R05 Data'!N63,1)=0),'R05 Data'!N63,""),""))</x:f>
      </x:c>
      <x:c r="O63" s="142" t="str">
        <x:f>IF('R05 Data'!$A63="","",IF(ISNUMBER('R05 Data'!O63),IF(AND('R05 Data'!O63&gt;=1,'R05 Data'!O63&lt;=5,MOD('R05 Data'!O63,1)=0),'R05 Data'!O63,""),""))</x:f>
      </x:c>
      <x:c r="P63" s="142" t="str">
        <x:f>IF('R05 Data'!$A63="","",IF(ISNUMBER('R05 Data'!P63),IF(AND('R05 Data'!P63&gt;=1,'R05 Data'!P63&lt;=5,MOD('R05 Data'!P63,1)=0),'R05 Data'!P63,""),""))</x:f>
      </x:c>
      <x:c r="Q63" s="142" t="str">
        <x:f>IF('R05 Data'!$A63="","",IF(ISNUMBER('R05 Data'!Q63),IF(AND('R05 Data'!Q63&gt;=1,'R05 Data'!Q63&lt;=5,MOD('R05 Data'!Q63,1)=0),'R05 Data'!Q63,""),""))</x:f>
      </x:c>
      <x:c r="R63" s="142" t="str">
        <x:f>IF('R05 Data'!$A63="","",IF(ISNUMBER('R05 Data'!R63),IF(AND('R05 Data'!R63&gt;=1,'R05 Data'!R63&lt;=5,MOD('R05 Data'!R63,1)=0),'R05 Data'!R63,""),""))</x:f>
      </x:c>
      <x:c r="S63" s="142" t="str">
        <x:f>IF('R05 Data'!$A63="","",IF(ISNUMBER('R05 Data'!S63),IF(AND('R05 Data'!S63&gt;=1,'R05 Data'!S63&lt;=5,MOD('R05 Data'!S63,1)=0),'R05 Data'!S63,""),""))</x:f>
      </x:c>
      <x:c r="T63" s="142" t="str">
        <x:f>IF('R05 Data'!$A63="","",IF(ISNUMBER('R05 Data'!T63),IF(AND('R05 Data'!T63&gt;=1,'R05 Data'!T63&lt;=5,MOD('R05 Data'!T63,1)=0),'R05 Data'!T63,""),""))</x:f>
      </x:c>
      <x:c r="U63" s="142" t="str">
        <x:f>IF('R05 Data'!$A63="","",IF(ISNUMBER('R05 Data'!U63),IF(AND('R05 Data'!U63&gt;=1,'R05 Data'!U63&lt;=5,MOD('R05 Data'!U63,1)=0),'R05 Data'!U63,""),""))</x:f>
      </x:c>
      <x:c r="V63" s="142" t="str">
        <x:f>IF('R05 Data'!$A63="","",IF(ISNUMBER('R05 Data'!V63),IF(AND('R05 Data'!V63&gt;=1,'R05 Data'!V63&lt;=5,MOD('R05 Data'!V63,1)=0),'R05 Data'!V63,""),""))</x:f>
      </x:c>
      <x:c r="W63" s="142" t="str">
        <x:f>IF('R05 Data'!$A63="","",IF(ISNUMBER('R05 Data'!W63),IF(AND('R05 Data'!W63&gt;=1,'R05 Data'!W63&lt;=5,MOD('R05 Data'!W63,1)=0),'R05 Data'!W63,""),""))</x:f>
      </x:c>
      <x:c r="X63" s="142" t="str">
        <x:f>IF('R05 Data'!$A63="","",IF(ISNUMBER('R05 Data'!X63),IF(AND('R05 Data'!X63&gt;=1,'R05 Data'!X63&lt;=5,MOD('R05 Data'!X63,1)=0),'R05 Data'!X63,""),""))</x:f>
      </x:c>
      <x:c r="Y63" s="142" t="str">
        <x:f>IF('R05 Data'!$A63="","",IF(ISNUMBER('R05 Data'!Y63),IF(AND('R05 Data'!Y63&gt;=1,'R05 Data'!Y63&lt;=5,MOD('R05 Data'!Y63,1)=0),'R05 Data'!Y63,""),""))</x:f>
      </x:c>
      <x:c r="Z63" s="142" t="str">
        <x:f>IF('R05 Data'!$A63="","",IF(ISNUMBER('R05 Data'!Z63),IF(AND('R05 Data'!Z63&gt;=1,'R05 Data'!Z63&lt;=5,MOD('R05 Data'!Z63,1)=0),'R05 Data'!Z63,""),""))</x:f>
      </x:c>
      <x:c r="AA63" s="142" t="str">
        <x:f>IF('R05 Data'!$A63="","",IF(ISNUMBER('R05 Data'!AA63),IF(AND('R05 Data'!AA63&gt;=1,'R05 Data'!AA63&lt;=5,MOD('R05 Data'!AA63,1)=0),'R05 Data'!AA63,""),""))</x:f>
      </x:c>
      <x:c r="AB63" s="142" t="str">
        <x:f>IF('R05 Data'!$A63="","",IF(ISNUMBER('R05 Data'!AB63),IF(AND('R05 Data'!AB63&gt;=1,'R05 Data'!AB63&lt;=5,MOD('R05 Data'!AB63,1)=0),'R05 Data'!AB63,""),""))</x:f>
      </x:c>
    </x:row>
    <x:row r="64" ht="22" customHeight="1">
      <x:c r="A64" s="92" t="str">
        <x:f>IF('R05 Data'!A64="","",'R05 Data'!A64)</x:f>
      </x:c>
      <x:c r="B64" s="92" t="str">
        <x:f>IF('R05 Data'!B64="","",'R05 Data'!B64)</x:f>
      </x:c>
      <x:c r="C64" s="92" t="str">
        <x:f>IF('R05 Data'!C64="","",'R05 Data'!C64)</x:f>
      </x:c>
      <x:c r="D64" s="92" t="str">
        <x:f>IF('R05 Data'!D64="","",'R05 Data'!D64)</x:f>
      </x:c>
      <x:c r="E64" s="92" t="str">
        <x:f>IF('R05 Data'!$A64="","",IF(ISNUMBER('R05 Data'!E64),IF(AND('R05 Data'!E64&gt;=1,'R05 Data'!E64&lt;=5,MOD('R05 Data'!E64,1)=0),'R05 Data'!E64,""),""))</x:f>
      </x:c>
      <x:c r="F64" s="92" t="str">
        <x:f>IF('R05 Data'!$A64="","",IF(ISNUMBER('R05 Data'!F64),IF(AND('R05 Data'!F64&gt;=1,'R05 Data'!F64&lt;=5,MOD('R05 Data'!F64,1)=0),'R05 Data'!F64,""),""))</x:f>
      </x:c>
      <x:c r="G64" s="92" t="str">
        <x:f>IF('R05 Data'!$A64="","",IF(ISNUMBER('R05 Data'!G64),IF(AND('R05 Data'!G64&gt;=1,'R05 Data'!G64&lt;=5,MOD('R05 Data'!G64,1)=0),'R05 Data'!G64,""),""))</x:f>
      </x:c>
      <x:c r="H64" s="92" t="str">
        <x:f>IF('R05 Data'!$A64="","",IF(ISNUMBER('R05 Data'!H64),IF(AND('R05 Data'!H64&gt;=1,'R05 Data'!H64&lt;=5,MOD('R05 Data'!H64,1)=0),'R05 Data'!H64,""),""))</x:f>
      </x:c>
      <x:c r="I64" s="92" t="str">
        <x:f>IF('R05 Data'!$A64="","",IF(ISNUMBER('R05 Data'!I64),IF(AND('R05 Data'!I64&gt;=1,'R05 Data'!I64&lt;=5,MOD('R05 Data'!I64,1)=0),'R05 Data'!I64,""),""))</x:f>
      </x:c>
      <x:c r="J64" s="92" t="str">
        <x:f>IF('R05 Data'!$A64="","",IF(ISNUMBER('R05 Data'!J64),IF(AND('R05 Data'!J64&gt;=1,'R05 Data'!J64&lt;=5,MOD('R05 Data'!J64,1)=0),'R05 Data'!J64,""),""))</x:f>
      </x:c>
      <x:c r="K64" s="92" t="str">
        <x:f>IF('R05 Data'!$A64="","",IF(ISNUMBER('R05 Data'!K64),IF(AND('R05 Data'!K64&gt;=1,'R05 Data'!K64&lt;=5,MOD('R05 Data'!K64,1)=0),'R05 Data'!K64,""),""))</x:f>
      </x:c>
      <x:c r="L64" s="92" t="str">
        <x:f>IF('R05 Data'!$A64="","",IF(ISNUMBER('R05 Data'!L64),IF(AND('R05 Data'!L64&gt;=1,'R05 Data'!L64&lt;=5,MOD('R05 Data'!L64,1)=0),'R05 Data'!L64,""),""))</x:f>
      </x:c>
      <x:c r="M64" s="142" t="str">
        <x:f>IF('R05 Data'!$A64="","",IF(ISNUMBER('R05 Data'!M64),IF(AND('R05 Data'!M64&gt;=1,'R05 Data'!M64&lt;=5,MOD('R05 Data'!M64,1)=0),'R05 Data'!M64,""),""))</x:f>
      </x:c>
      <x:c r="N64" s="142" t="str">
        <x:f>IF('R05 Data'!$A64="","",IF(ISNUMBER('R05 Data'!N64),IF(AND('R05 Data'!N64&gt;=1,'R05 Data'!N64&lt;=5,MOD('R05 Data'!N64,1)=0),'R05 Data'!N64,""),""))</x:f>
      </x:c>
      <x:c r="O64" s="142" t="str">
        <x:f>IF('R05 Data'!$A64="","",IF(ISNUMBER('R05 Data'!O64),IF(AND('R05 Data'!O64&gt;=1,'R05 Data'!O64&lt;=5,MOD('R05 Data'!O64,1)=0),'R05 Data'!O64,""),""))</x:f>
      </x:c>
      <x:c r="P64" s="142" t="str">
        <x:f>IF('R05 Data'!$A64="","",IF(ISNUMBER('R05 Data'!P64),IF(AND('R05 Data'!P64&gt;=1,'R05 Data'!P64&lt;=5,MOD('R05 Data'!P64,1)=0),'R05 Data'!P64,""),""))</x:f>
      </x:c>
      <x:c r="Q64" s="142" t="str">
        <x:f>IF('R05 Data'!$A64="","",IF(ISNUMBER('R05 Data'!Q64),IF(AND('R05 Data'!Q64&gt;=1,'R05 Data'!Q64&lt;=5,MOD('R05 Data'!Q64,1)=0),'R05 Data'!Q64,""),""))</x:f>
      </x:c>
      <x:c r="R64" s="142" t="str">
        <x:f>IF('R05 Data'!$A64="","",IF(ISNUMBER('R05 Data'!R64),IF(AND('R05 Data'!R64&gt;=1,'R05 Data'!R64&lt;=5,MOD('R05 Data'!R64,1)=0),'R05 Data'!R64,""),""))</x:f>
      </x:c>
      <x:c r="S64" s="142" t="str">
        <x:f>IF('R05 Data'!$A64="","",IF(ISNUMBER('R05 Data'!S64),IF(AND('R05 Data'!S64&gt;=1,'R05 Data'!S64&lt;=5,MOD('R05 Data'!S64,1)=0),'R05 Data'!S64,""),""))</x:f>
      </x:c>
      <x:c r="T64" s="142" t="str">
        <x:f>IF('R05 Data'!$A64="","",IF(ISNUMBER('R05 Data'!T64),IF(AND('R05 Data'!T64&gt;=1,'R05 Data'!T64&lt;=5,MOD('R05 Data'!T64,1)=0),'R05 Data'!T64,""),""))</x:f>
      </x:c>
      <x:c r="U64" s="142" t="str">
        <x:f>IF('R05 Data'!$A64="","",IF(ISNUMBER('R05 Data'!U64),IF(AND('R05 Data'!U64&gt;=1,'R05 Data'!U64&lt;=5,MOD('R05 Data'!U64,1)=0),'R05 Data'!U64,""),""))</x:f>
      </x:c>
      <x:c r="V64" s="142" t="str">
        <x:f>IF('R05 Data'!$A64="","",IF(ISNUMBER('R05 Data'!V64),IF(AND('R05 Data'!V64&gt;=1,'R05 Data'!V64&lt;=5,MOD('R05 Data'!V64,1)=0),'R05 Data'!V64,""),""))</x:f>
      </x:c>
      <x:c r="W64" s="142" t="str">
        <x:f>IF('R05 Data'!$A64="","",IF(ISNUMBER('R05 Data'!W64),IF(AND('R05 Data'!W64&gt;=1,'R05 Data'!W64&lt;=5,MOD('R05 Data'!W64,1)=0),'R05 Data'!W64,""),""))</x:f>
      </x:c>
      <x:c r="X64" s="142" t="str">
        <x:f>IF('R05 Data'!$A64="","",IF(ISNUMBER('R05 Data'!X64),IF(AND('R05 Data'!X64&gt;=1,'R05 Data'!X64&lt;=5,MOD('R05 Data'!X64,1)=0),'R05 Data'!X64,""),""))</x:f>
      </x:c>
      <x:c r="Y64" s="142" t="str">
        <x:f>IF('R05 Data'!$A64="","",IF(ISNUMBER('R05 Data'!Y64),IF(AND('R05 Data'!Y64&gt;=1,'R05 Data'!Y64&lt;=5,MOD('R05 Data'!Y64,1)=0),'R05 Data'!Y64,""),""))</x:f>
      </x:c>
      <x:c r="Z64" s="142" t="str">
        <x:f>IF('R05 Data'!$A64="","",IF(ISNUMBER('R05 Data'!Z64),IF(AND('R05 Data'!Z64&gt;=1,'R05 Data'!Z64&lt;=5,MOD('R05 Data'!Z64,1)=0),'R05 Data'!Z64,""),""))</x:f>
      </x:c>
      <x:c r="AA64" s="142" t="str">
        <x:f>IF('R05 Data'!$A64="","",IF(ISNUMBER('R05 Data'!AA64),IF(AND('R05 Data'!AA64&gt;=1,'R05 Data'!AA64&lt;=5,MOD('R05 Data'!AA64,1)=0),'R05 Data'!AA64,""),""))</x:f>
      </x:c>
      <x:c r="AB64" s="142" t="str">
        <x:f>IF('R05 Data'!$A64="","",IF(ISNUMBER('R05 Data'!AB64),IF(AND('R05 Data'!AB64&gt;=1,'R05 Data'!AB64&lt;=5,MOD('R05 Data'!AB64,1)=0),'R05 Data'!AB64,""),""))</x:f>
      </x:c>
    </x:row>
    <x:row r="65" ht="22" customHeight="1">
      <x:c r="A65" s="92" t="str">
        <x:f>IF('R05 Data'!A65="","",'R05 Data'!A65)</x:f>
      </x:c>
      <x:c r="B65" s="92" t="str">
        <x:f>IF('R05 Data'!B65="","",'R05 Data'!B65)</x:f>
      </x:c>
      <x:c r="C65" s="92" t="str">
        <x:f>IF('R05 Data'!C65="","",'R05 Data'!C65)</x:f>
      </x:c>
      <x:c r="D65" s="92" t="str">
        <x:f>IF('R05 Data'!D65="","",'R05 Data'!D65)</x:f>
      </x:c>
      <x:c r="E65" s="92" t="str">
        <x:f>IF('R05 Data'!$A65="","",IF(ISNUMBER('R05 Data'!E65),IF(AND('R05 Data'!E65&gt;=1,'R05 Data'!E65&lt;=5,MOD('R05 Data'!E65,1)=0),'R05 Data'!E65,""),""))</x:f>
      </x:c>
      <x:c r="F65" s="92" t="str">
        <x:f>IF('R05 Data'!$A65="","",IF(ISNUMBER('R05 Data'!F65),IF(AND('R05 Data'!F65&gt;=1,'R05 Data'!F65&lt;=5,MOD('R05 Data'!F65,1)=0),'R05 Data'!F65,""),""))</x:f>
      </x:c>
      <x:c r="G65" s="92" t="str">
        <x:f>IF('R05 Data'!$A65="","",IF(ISNUMBER('R05 Data'!G65),IF(AND('R05 Data'!G65&gt;=1,'R05 Data'!G65&lt;=5,MOD('R05 Data'!G65,1)=0),'R05 Data'!G65,""),""))</x:f>
      </x:c>
      <x:c r="H65" s="92" t="str">
        <x:f>IF('R05 Data'!$A65="","",IF(ISNUMBER('R05 Data'!H65),IF(AND('R05 Data'!H65&gt;=1,'R05 Data'!H65&lt;=5,MOD('R05 Data'!H65,1)=0),'R05 Data'!H65,""),""))</x:f>
      </x:c>
      <x:c r="I65" s="92" t="str">
        <x:f>IF('R05 Data'!$A65="","",IF(ISNUMBER('R05 Data'!I65),IF(AND('R05 Data'!I65&gt;=1,'R05 Data'!I65&lt;=5,MOD('R05 Data'!I65,1)=0),'R05 Data'!I65,""),""))</x:f>
      </x:c>
      <x:c r="J65" s="92" t="str">
        <x:f>IF('R05 Data'!$A65="","",IF(ISNUMBER('R05 Data'!J65),IF(AND('R05 Data'!J65&gt;=1,'R05 Data'!J65&lt;=5,MOD('R05 Data'!J65,1)=0),'R05 Data'!J65,""),""))</x:f>
      </x:c>
      <x:c r="K65" s="92" t="str">
        <x:f>IF('R05 Data'!$A65="","",IF(ISNUMBER('R05 Data'!K65),IF(AND('R05 Data'!K65&gt;=1,'R05 Data'!K65&lt;=5,MOD('R05 Data'!K65,1)=0),'R05 Data'!K65,""),""))</x:f>
      </x:c>
      <x:c r="L65" s="92" t="str">
        <x:f>IF('R05 Data'!$A65="","",IF(ISNUMBER('R05 Data'!L65),IF(AND('R05 Data'!L65&gt;=1,'R05 Data'!L65&lt;=5,MOD('R05 Data'!L65,1)=0),'R05 Data'!L65,""),""))</x:f>
      </x:c>
      <x:c r="M65" s="142" t="str">
        <x:f>IF('R05 Data'!$A65="","",IF(ISNUMBER('R05 Data'!M65),IF(AND('R05 Data'!M65&gt;=1,'R05 Data'!M65&lt;=5,MOD('R05 Data'!M65,1)=0),'R05 Data'!M65,""),""))</x:f>
      </x:c>
      <x:c r="N65" s="142" t="str">
        <x:f>IF('R05 Data'!$A65="","",IF(ISNUMBER('R05 Data'!N65),IF(AND('R05 Data'!N65&gt;=1,'R05 Data'!N65&lt;=5,MOD('R05 Data'!N65,1)=0),'R05 Data'!N65,""),""))</x:f>
      </x:c>
      <x:c r="O65" s="142" t="str">
        <x:f>IF('R05 Data'!$A65="","",IF(ISNUMBER('R05 Data'!O65),IF(AND('R05 Data'!O65&gt;=1,'R05 Data'!O65&lt;=5,MOD('R05 Data'!O65,1)=0),'R05 Data'!O65,""),""))</x:f>
      </x:c>
      <x:c r="P65" s="142" t="str">
        <x:f>IF('R05 Data'!$A65="","",IF(ISNUMBER('R05 Data'!P65),IF(AND('R05 Data'!P65&gt;=1,'R05 Data'!P65&lt;=5,MOD('R05 Data'!P65,1)=0),'R05 Data'!P65,""),""))</x:f>
      </x:c>
      <x:c r="Q65" s="142" t="str">
        <x:f>IF('R05 Data'!$A65="","",IF(ISNUMBER('R05 Data'!Q65),IF(AND('R05 Data'!Q65&gt;=1,'R05 Data'!Q65&lt;=5,MOD('R05 Data'!Q65,1)=0),'R05 Data'!Q65,""),""))</x:f>
      </x:c>
      <x:c r="R65" s="142" t="str">
        <x:f>IF('R05 Data'!$A65="","",IF(ISNUMBER('R05 Data'!R65),IF(AND('R05 Data'!R65&gt;=1,'R05 Data'!R65&lt;=5,MOD('R05 Data'!R65,1)=0),'R05 Data'!R65,""),""))</x:f>
      </x:c>
      <x:c r="S65" s="142" t="str">
        <x:f>IF('R05 Data'!$A65="","",IF(ISNUMBER('R05 Data'!S65),IF(AND('R05 Data'!S65&gt;=1,'R05 Data'!S65&lt;=5,MOD('R05 Data'!S65,1)=0),'R05 Data'!S65,""),""))</x:f>
      </x:c>
      <x:c r="T65" s="142" t="str">
        <x:f>IF('R05 Data'!$A65="","",IF(ISNUMBER('R05 Data'!T65),IF(AND('R05 Data'!T65&gt;=1,'R05 Data'!T65&lt;=5,MOD('R05 Data'!T65,1)=0),'R05 Data'!T65,""),""))</x:f>
      </x:c>
      <x:c r="U65" s="142" t="str">
        <x:f>IF('R05 Data'!$A65="","",IF(ISNUMBER('R05 Data'!U65),IF(AND('R05 Data'!U65&gt;=1,'R05 Data'!U65&lt;=5,MOD('R05 Data'!U65,1)=0),'R05 Data'!U65,""),""))</x:f>
      </x:c>
      <x:c r="V65" s="142" t="str">
        <x:f>IF('R05 Data'!$A65="","",IF(ISNUMBER('R05 Data'!V65),IF(AND('R05 Data'!V65&gt;=1,'R05 Data'!V65&lt;=5,MOD('R05 Data'!V65,1)=0),'R05 Data'!V65,""),""))</x:f>
      </x:c>
      <x:c r="W65" s="142" t="str">
        <x:f>IF('R05 Data'!$A65="","",IF(ISNUMBER('R05 Data'!W65),IF(AND('R05 Data'!W65&gt;=1,'R05 Data'!W65&lt;=5,MOD('R05 Data'!W65,1)=0),'R05 Data'!W65,""),""))</x:f>
      </x:c>
      <x:c r="X65" s="142" t="str">
        <x:f>IF('R05 Data'!$A65="","",IF(ISNUMBER('R05 Data'!X65),IF(AND('R05 Data'!X65&gt;=1,'R05 Data'!X65&lt;=5,MOD('R05 Data'!X65,1)=0),'R05 Data'!X65,""),""))</x:f>
      </x:c>
      <x:c r="Y65" s="142" t="str">
        <x:f>IF('R05 Data'!$A65="","",IF(ISNUMBER('R05 Data'!Y65),IF(AND('R05 Data'!Y65&gt;=1,'R05 Data'!Y65&lt;=5,MOD('R05 Data'!Y65,1)=0),'R05 Data'!Y65,""),""))</x:f>
      </x:c>
      <x:c r="Z65" s="142" t="str">
        <x:f>IF('R05 Data'!$A65="","",IF(ISNUMBER('R05 Data'!Z65),IF(AND('R05 Data'!Z65&gt;=1,'R05 Data'!Z65&lt;=5,MOD('R05 Data'!Z65,1)=0),'R05 Data'!Z65,""),""))</x:f>
      </x:c>
      <x:c r="AA65" s="142" t="str">
        <x:f>IF('R05 Data'!$A65="","",IF(ISNUMBER('R05 Data'!AA65),IF(AND('R05 Data'!AA65&gt;=1,'R05 Data'!AA65&lt;=5,MOD('R05 Data'!AA65,1)=0),'R05 Data'!AA65,""),""))</x:f>
      </x:c>
      <x:c r="AB65" s="142" t="str">
        <x:f>IF('R05 Data'!$A65="","",IF(ISNUMBER('R05 Data'!AB65),IF(AND('R05 Data'!AB65&gt;=1,'R05 Data'!AB65&lt;=5,MOD('R05 Data'!AB65,1)=0),'R05 Data'!AB65,""),""))</x:f>
      </x:c>
    </x:row>
    <x:row r="66" ht="22" customHeight="1">
      <x:c r="A66" s="92" t="str">
        <x:f>IF('R05 Data'!A66="","",'R05 Data'!A66)</x:f>
      </x:c>
      <x:c r="B66" s="92" t="str">
        <x:f>IF('R05 Data'!B66="","",'R05 Data'!B66)</x:f>
      </x:c>
      <x:c r="C66" s="92" t="str">
        <x:f>IF('R05 Data'!C66="","",'R05 Data'!C66)</x:f>
      </x:c>
      <x:c r="D66" s="92" t="str">
        <x:f>IF('R05 Data'!D66="","",'R05 Data'!D66)</x:f>
      </x:c>
      <x:c r="E66" s="92" t="str">
        <x:f>IF('R05 Data'!$A66="","",IF(ISNUMBER('R05 Data'!E66),IF(AND('R05 Data'!E66&gt;=1,'R05 Data'!E66&lt;=5,MOD('R05 Data'!E66,1)=0),'R05 Data'!E66,""),""))</x:f>
      </x:c>
      <x:c r="F66" s="92" t="str">
        <x:f>IF('R05 Data'!$A66="","",IF(ISNUMBER('R05 Data'!F66),IF(AND('R05 Data'!F66&gt;=1,'R05 Data'!F66&lt;=5,MOD('R05 Data'!F66,1)=0),'R05 Data'!F66,""),""))</x:f>
      </x:c>
      <x:c r="G66" s="92" t="str">
        <x:f>IF('R05 Data'!$A66="","",IF(ISNUMBER('R05 Data'!G66),IF(AND('R05 Data'!G66&gt;=1,'R05 Data'!G66&lt;=5,MOD('R05 Data'!G66,1)=0),'R05 Data'!G66,""),""))</x:f>
      </x:c>
      <x:c r="H66" s="92" t="str">
        <x:f>IF('R05 Data'!$A66="","",IF(ISNUMBER('R05 Data'!H66),IF(AND('R05 Data'!H66&gt;=1,'R05 Data'!H66&lt;=5,MOD('R05 Data'!H66,1)=0),'R05 Data'!H66,""),""))</x:f>
      </x:c>
      <x:c r="I66" s="92" t="str">
        <x:f>IF('R05 Data'!$A66="","",IF(ISNUMBER('R05 Data'!I66),IF(AND('R05 Data'!I66&gt;=1,'R05 Data'!I66&lt;=5,MOD('R05 Data'!I66,1)=0),'R05 Data'!I66,""),""))</x:f>
      </x:c>
      <x:c r="J66" s="92" t="str">
        <x:f>IF('R05 Data'!$A66="","",IF(ISNUMBER('R05 Data'!J66),IF(AND('R05 Data'!J66&gt;=1,'R05 Data'!J66&lt;=5,MOD('R05 Data'!J66,1)=0),'R05 Data'!J66,""),""))</x:f>
      </x:c>
      <x:c r="K66" s="92" t="str">
        <x:f>IF('R05 Data'!$A66="","",IF(ISNUMBER('R05 Data'!K66),IF(AND('R05 Data'!K66&gt;=1,'R05 Data'!K66&lt;=5,MOD('R05 Data'!K66,1)=0),'R05 Data'!K66,""),""))</x:f>
      </x:c>
      <x:c r="L66" s="92" t="str">
        <x:f>IF('R05 Data'!$A66="","",IF(ISNUMBER('R05 Data'!L66),IF(AND('R05 Data'!L66&gt;=1,'R05 Data'!L66&lt;=5,MOD('R05 Data'!L66,1)=0),'R05 Data'!L66,""),""))</x:f>
      </x:c>
      <x:c r="M66" s="142" t="str">
        <x:f>IF('R05 Data'!$A66="","",IF(ISNUMBER('R05 Data'!M66),IF(AND('R05 Data'!M66&gt;=1,'R05 Data'!M66&lt;=5,MOD('R05 Data'!M66,1)=0),'R05 Data'!M66,""),""))</x:f>
      </x:c>
      <x:c r="N66" s="142" t="str">
        <x:f>IF('R05 Data'!$A66="","",IF(ISNUMBER('R05 Data'!N66),IF(AND('R05 Data'!N66&gt;=1,'R05 Data'!N66&lt;=5,MOD('R05 Data'!N66,1)=0),'R05 Data'!N66,""),""))</x:f>
      </x:c>
      <x:c r="O66" s="142" t="str">
        <x:f>IF('R05 Data'!$A66="","",IF(ISNUMBER('R05 Data'!O66),IF(AND('R05 Data'!O66&gt;=1,'R05 Data'!O66&lt;=5,MOD('R05 Data'!O66,1)=0),'R05 Data'!O66,""),""))</x:f>
      </x:c>
      <x:c r="P66" s="142" t="str">
        <x:f>IF('R05 Data'!$A66="","",IF(ISNUMBER('R05 Data'!P66),IF(AND('R05 Data'!P66&gt;=1,'R05 Data'!P66&lt;=5,MOD('R05 Data'!P66,1)=0),'R05 Data'!P66,""),""))</x:f>
      </x:c>
      <x:c r="Q66" s="142" t="str">
        <x:f>IF('R05 Data'!$A66="","",IF(ISNUMBER('R05 Data'!Q66),IF(AND('R05 Data'!Q66&gt;=1,'R05 Data'!Q66&lt;=5,MOD('R05 Data'!Q66,1)=0),'R05 Data'!Q66,""),""))</x:f>
      </x:c>
      <x:c r="R66" s="142" t="str">
        <x:f>IF('R05 Data'!$A66="","",IF(ISNUMBER('R05 Data'!R66),IF(AND('R05 Data'!R66&gt;=1,'R05 Data'!R66&lt;=5,MOD('R05 Data'!R66,1)=0),'R05 Data'!R66,""),""))</x:f>
      </x:c>
      <x:c r="S66" s="142" t="str">
        <x:f>IF('R05 Data'!$A66="","",IF(ISNUMBER('R05 Data'!S66),IF(AND('R05 Data'!S66&gt;=1,'R05 Data'!S66&lt;=5,MOD('R05 Data'!S66,1)=0),'R05 Data'!S66,""),""))</x:f>
      </x:c>
      <x:c r="T66" s="142" t="str">
        <x:f>IF('R05 Data'!$A66="","",IF(ISNUMBER('R05 Data'!T66),IF(AND('R05 Data'!T66&gt;=1,'R05 Data'!T66&lt;=5,MOD('R05 Data'!T66,1)=0),'R05 Data'!T66,""),""))</x:f>
      </x:c>
      <x:c r="U66" s="142" t="str">
        <x:f>IF('R05 Data'!$A66="","",IF(ISNUMBER('R05 Data'!U66),IF(AND('R05 Data'!U66&gt;=1,'R05 Data'!U66&lt;=5,MOD('R05 Data'!U66,1)=0),'R05 Data'!U66,""),""))</x:f>
      </x:c>
      <x:c r="V66" s="142" t="str">
        <x:f>IF('R05 Data'!$A66="","",IF(ISNUMBER('R05 Data'!V66),IF(AND('R05 Data'!V66&gt;=1,'R05 Data'!V66&lt;=5,MOD('R05 Data'!V66,1)=0),'R05 Data'!V66,""),""))</x:f>
      </x:c>
      <x:c r="W66" s="142" t="str">
        <x:f>IF('R05 Data'!$A66="","",IF(ISNUMBER('R05 Data'!W66),IF(AND('R05 Data'!W66&gt;=1,'R05 Data'!W66&lt;=5,MOD('R05 Data'!W66,1)=0),'R05 Data'!W66,""),""))</x:f>
      </x:c>
      <x:c r="X66" s="142" t="str">
        <x:f>IF('R05 Data'!$A66="","",IF(ISNUMBER('R05 Data'!X66),IF(AND('R05 Data'!X66&gt;=1,'R05 Data'!X66&lt;=5,MOD('R05 Data'!X66,1)=0),'R05 Data'!X66,""),""))</x:f>
      </x:c>
      <x:c r="Y66" s="142" t="str">
        <x:f>IF('R05 Data'!$A66="","",IF(ISNUMBER('R05 Data'!Y66),IF(AND('R05 Data'!Y66&gt;=1,'R05 Data'!Y66&lt;=5,MOD('R05 Data'!Y66,1)=0),'R05 Data'!Y66,""),""))</x:f>
      </x:c>
      <x:c r="Z66" s="142" t="str">
        <x:f>IF('R05 Data'!$A66="","",IF(ISNUMBER('R05 Data'!Z66),IF(AND('R05 Data'!Z66&gt;=1,'R05 Data'!Z66&lt;=5,MOD('R05 Data'!Z66,1)=0),'R05 Data'!Z66,""),""))</x:f>
      </x:c>
      <x:c r="AA66" s="142" t="str">
        <x:f>IF('R05 Data'!$A66="","",IF(ISNUMBER('R05 Data'!AA66),IF(AND('R05 Data'!AA66&gt;=1,'R05 Data'!AA66&lt;=5,MOD('R05 Data'!AA66,1)=0),'R05 Data'!AA66,""),""))</x:f>
      </x:c>
      <x:c r="AB66" s="142" t="str">
        <x:f>IF('R05 Data'!$A66="","",IF(ISNUMBER('R05 Data'!AB66),IF(AND('R05 Data'!AB66&gt;=1,'R05 Data'!AB66&lt;=5,MOD('R05 Data'!AB66,1)=0),'R05 Data'!AB66,""),""))</x:f>
      </x:c>
    </x:row>
    <x:row r="67" ht="22" customHeight="1">
      <x:c r="A67" s="92" t="str">
        <x:f>IF('R05 Data'!A67="","",'R05 Data'!A67)</x:f>
      </x:c>
      <x:c r="B67" s="92" t="str">
        <x:f>IF('R05 Data'!B67="","",'R05 Data'!B67)</x:f>
      </x:c>
      <x:c r="C67" s="92" t="str">
        <x:f>IF('R05 Data'!C67="","",'R05 Data'!C67)</x:f>
      </x:c>
      <x:c r="D67" s="92" t="str">
        <x:f>IF('R05 Data'!D67="","",'R05 Data'!D67)</x:f>
      </x:c>
      <x:c r="E67" s="92" t="str">
        <x:f>IF('R05 Data'!$A67="","",IF(ISNUMBER('R05 Data'!E67),IF(AND('R05 Data'!E67&gt;=1,'R05 Data'!E67&lt;=5,MOD('R05 Data'!E67,1)=0),'R05 Data'!E67,""),""))</x:f>
      </x:c>
      <x:c r="F67" s="92" t="str">
        <x:f>IF('R05 Data'!$A67="","",IF(ISNUMBER('R05 Data'!F67),IF(AND('R05 Data'!F67&gt;=1,'R05 Data'!F67&lt;=5,MOD('R05 Data'!F67,1)=0),'R05 Data'!F67,""),""))</x:f>
      </x:c>
      <x:c r="G67" s="92" t="str">
        <x:f>IF('R05 Data'!$A67="","",IF(ISNUMBER('R05 Data'!G67),IF(AND('R05 Data'!G67&gt;=1,'R05 Data'!G67&lt;=5,MOD('R05 Data'!G67,1)=0),'R05 Data'!G67,""),""))</x:f>
      </x:c>
      <x:c r="H67" s="92" t="str">
        <x:f>IF('R05 Data'!$A67="","",IF(ISNUMBER('R05 Data'!H67),IF(AND('R05 Data'!H67&gt;=1,'R05 Data'!H67&lt;=5,MOD('R05 Data'!H67,1)=0),'R05 Data'!H67,""),""))</x:f>
      </x:c>
      <x:c r="I67" s="92" t="str">
        <x:f>IF('R05 Data'!$A67="","",IF(ISNUMBER('R05 Data'!I67),IF(AND('R05 Data'!I67&gt;=1,'R05 Data'!I67&lt;=5,MOD('R05 Data'!I67,1)=0),'R05 Data'!I67,""),""))</x:f>
      </x:c>
      <x:c r="J67" s="92" t="str">
        <x:f>IF('R05 Data'!$A67="","",IF(ISNUMBER('R05 Data'!J67),IF(AND('R05 Data'!J67&gt;=1,'R05 Data'!J67&lt;=5,MOD('R05 Data'!J67,1)=0),'R05 Data'!J67,""),""))</x:f>
      </x:c>
      <x:c r="K67" s="92" t="str">
        <x:f>IF('R05 Data'!$A67="","",IF(ISNUMBER('R05 Data'!K67),IF(AND('R05 Data'!K67&gt;=1,'R05 Data'!K67&lt;=5,MOD('R05 Data'!K67,1)=0),'R05 Data'!K67,""),""))</x:f>
      </x:c>
      <x:c r="L67" s="92" t="str">
        <x:f>IF('R05 Data'!$A67="","",IF(ISNUMBER('R05 Data'!L67),IF(AND('R05 Data'!L67&gt;=1,'R05 Data'!L67&lt;=5,MOD('R05 Data'!L67,1)=0),'R05 Data'!L67,""),""))</x:f>
      </x:c>
      <x:c r="M67" s="142" t="str">
        <x:f>IF('R05 Data'!$A67="","",IF(ISNUMBER('R05 Data'!M67),IF(AND('R05 Data'!M67&gt;=1,'R05 Data'!M67&lt;=5,MOD('R05 Data'!M67,1)=0),'R05 Data'!M67,""),""))</x:f>
      </x:c>
      <x:c r="N67" s="142" t="str">
        <x:f>IF('R05 Data'!$A67="","",IF(ISNUMBER('R05 Data'!N67),IF(AND('R05 Data'!N67&gt;=1,'R05 Data'!N67&lt;=5,MOD('R05 Data'!N67,1)=0),'R05 Data'!N67,""),""))</x:f>
      </x:c>
      <x:c r="O67" s="142" t="str">
        <x:f>IF('R05 Data'!$A67="","",IF(ISNUMBER('R05 Data'!O67),IF(AND('R05 Data'!O67&gt;=1,'R05 Data'!O67&lt;=5,MOD('R05 Data'!O67,1)=0),'R05 Data'!O67,""),""))</x:f>
      </x:c>
      <x:c r="P67" s="142" t="str">
        <x:f>IF('R05 Data'!$A67="","",IF(ISNUMBER('R05 Data'!P67),IF(AND('R05 Data'!P67&gt;=1,'R05 Data'!P67&lt;=5,MOD('R05 Data'!P67,1)=0),'R05 Data'!P67,""),""))</x:f>
      </x:c>
      <x:c r="Q67" s="142" t="str">
        <x:f>IF('R05 Data'!$A67="","",IF(ISNUMBER('R05 Data'!Q67),IF(AND('R05 Data'!Q67&gt;=1,'R05 Data'!Q67&lt;=5,MOD('R05 Data'!Q67,1)=0),'R05 Data'!Q67,""),""))</x:f>
      </x:c>
      <x:c r="R67" s="142" t="str">
        <x:f>IF('R05 Data'!$A67="","",IF(ISNUMBER('R05 Data'!R67),IF(AND('R05 Data'!R67&gt;=1,'R05 Data'!R67&lt;=5,MOD('R05 Data'!R67,1)=0),'R05 Data'!R67,""),""))</x:f>
      </x:c>
      <x:c r="S67" s="142" t="str">
        <x:f>IF('R05 Data'!$A67="","",IF(ISNUMBER('R05 Data'!S67),IF(AND('R05 Data'!S67&gt;=1,'R05 Data'!S67&lt;=5,MOD('R05 Data'!S67,1)=0),'R05 Data'!S67,""),""))</x:f>
      </x:c>
      <x:c r="T67" s="142" t="str">
        <x:f>IF('R05 Data'!$A67="","",IF(ISNUMBER('R05 Data'!T67),IF(AND('R05 Data'!T67&gt;=1,'R05 Data'!T67&lt;=5,MOD('R05 Data'!T67,1)=0),'R05 Data'!T67,""),""))</x:f>
      </x:c>
      <x:c r="U67" s="142" t="str">
        <x:f>IF('R05 Data'!$A67="","",IF(ISNUMBER('R05 Data'!U67),IF(AND('R05 Data'!U67&gt;=1,'R05 Data'!U67&lt;=5,MOD('R05 Data'!U67,1)=0),'R05 Data'!U67,""),""))</x:f>
      </x:c>
      <x:c r="V67" s="142" t="str">
        <x:f>IF('R05 Data'!$A67="","",IF(ISNUMBER('R05 Data'!V67),IF(AND('R05 Data'!V67&gt;=1,'R05 Data'!V67&lt;=5,MOD('R05 Data'!V67,1)=0),'R05 Data'!V67,""),""))</x:f>
      </x:c>
      <x:c r="W67" s="142" t="str">
        <x:f>IF('R05 Data'!$A67="","",IF(ISNUMBER('R05 Data'!W67),IF(AND('R05 Data'!W67&gt;=1,'R05 Data'!W67&lt;=5,MOD('R05 Data'!W67,1)=0),'R05 Data'!W67,""),""))</x:f>
      </x:c>
      <x:c r="X67" s="142" t="str">
        <x:f>IF('R05 Data'!$A67="","",IF(ISNUMBER('R05 Data'!X67),IF(AND('R05 Data'!X67&gt;=1,'R05 Data'!X67&lt;=5,MOD('R05 Data'!X67,1)=0),'R05 Data'!X67,""),""))</x:f>
      </x:c>
      <x:c r="Y67" s="142" t="str">
        <x:f>IF('R05 Data'!$A67="","",IF(ISNUMBER('R05 Data'!Y67),IF(AND('R05 Data'!Y67&gt;=1,'R05 Data'!Y67&lt;=5,MOD('R05 Data'!Y67,1)=0),'R05 Data'!Y67,""),""))</x:f>
      </x:c>
      <x:c r="Z67" s="142" t="str">
        <x:f>IF('R05 Data'!$A67="","",IF(ISNUMBER('R05 Data'!Z67),IF(AND('R05 Data'!Z67&gt;=1,'R05 Data'!Z67&lt;=5,MOD('R05 Data'!Z67,1)=0),'R05 Data'!Z67,""),""))</x:f>
      </x:c>
      <x:c r="AA67" s="142" t="str">
        <x:f>IF('R05 Data'!$A67="","",IF(ISNUMBER('R05 Data'!AA67),IF(AND('R05 Data'!AA67&gt;=1,'R05 Data'!AA67&lt;=5,MOD('R05 Data'!AA67,1)=0),'R05 Data'!AA67,""),""))</x:f>
      </x:c>
      <x:c r="AB67" s="142" t="str">
        <x:f>IF('R05 Data'!$A67="","",IF(ISNUMBER('R05 Data'!AB67),IF(AND('R05 Data'!AB67&gt;=1,'R05 Data'!AB67&lt;=5,MOD('R05 Data'!AB67,1)=0),'R05 Data'!AB67,""),""))</x:f>
      </x:c>
    </x:row>
    <x:row r="68" ht="22" customHeight="1">
      <x:c r="A68" s="92" t="str">
        <x:f>IF('R05 Data'!A68="","",'R05 Data'!A68)</x:f>
      </x:c>
      <x:c r="B68" s="92" t="str">
        <x:f>IF('R05 Data'!B68="","",'R05 Data'!B68)</x:f>
      </x:c>
      <x:c r="C68" s="92" t="str">
        <x:f>IF('R05 Data'!C68="","",'R05 Data'!C68)</x:f>
      </x:c>
      <x:c r="D68" s="92" t="str">
        <x:f>IF('R05 Data'!D68="","",'R05 Data'!D68)</x:f>
      </x:c>
      <x:c r="E68" s="92" t="str">
        <x:f>IF('R05 Data'!$A68="","",IF(ISNUMBER('R05 Data'!E68),IF(AND('R05 Data'!E68&gt;=1,'R05 Data'!E68&lt;=5,MOD('R05 Data'!E68,1)=0),'R05 Data'!E68,""),""))</x:f>
      </x:c>
      <x:c r="F68" s="92" t="str">
        <x:f>IF('R05 Data'!$A68="","",IF(ISNUMBER('R05 Data'!F68),IF(AND('R05 Data'!F68&gt;=1,'R05 Data'!F68&lt;=5,MOD('R05 Data'!F68,1)=0),'R05 Data'!F68,""),""))</x:f>
      </x:c>
      <x:c r="G68" s="92" t="str">
        <x:f>IF('R05 Data'!$A68="","",IF(ISNUMBER('R05 Data'!G68),IF(AND('R05 Data'!G68&gt;=1,'R05 Data'!G68&lt;=5,MOD('R05 Data'!G68,1)=0),'R05 Data'!G68,""),""))</x:f>
      </x:c>
      <x:c r="H68" s="92" t="str">
        <x:f>IF('R05 Data'!$A68="","",IF(ISNUMBER('R05 Data'!H68),IF(AND('R05 Data'!H68&gt;=1,'R05 Data'!H68&lt;=5,MOD('R05 Data'!H68,1)=0),'R05 Data'!H68,""),""))</x:f>
      </x:c>
      <x:c r="I68" s="92" t="str">
        <x:f>IF('R05 Data'!$A68="","",IF(ISNUMBER('R05 Data'!I68),IF(AND('R05 Data'!I68&gt;=1,'R05 Data'!I68&lt;=5,MOD('R05 Data'!I68,1)=0),'R05 Data'!I68,""),""))</x:f>
      </x:c>
      <x:c r="J68" s="92" t="str">
        <x:f>IF('R05 Data'!$A68="","",IF(ISNUMBER('R05 Data'!J68),IF(AND('R05 Data'!J68&gt;=1,'R05 Data'!J68&lt;=5,MOD('R05 Data'!J68,1)=0),'R05 Data'!J68,""),""))</x:f>
      </x:c>
      <x:c r="K68" s="92" t="str">
        <x:f>IF('R05 Data'!$A68="","",IF(ISNUMBER('R05 Data'!K68),IF(AND('R05 Data'!K68&gt;=1,'R05 Data'!K68&lt;=5,MOD('R05 Data'!K68,1)=0),'R05 Data'!K68,""),""))</x:f>
      </x:c>
      <x:c r="L68" s="92" t="str">
        <x:f>IF('R05 Data'!$A68="","",IF(ISNUMBER('R05 Data'!L68),IF(AND('R05 Data'!L68&gt;=1,'R05 Data'!L68&lt;=5,MOD('R05 Data'!L68,1)=0),'R05 Data'!L68,""),""))</x:f>
      </x:c>
      <x:c r="M68" s="142" t="str">
        <x:f>IF('R05 Data'!$A68="","",IF(ISNUMBER('R05 Data'!M68),IF(AND('R05 Data'!M68&gt;=1,'R05 Data'!M68&lt;=5,MOD('R05 Data'!M68,1)=0),'R05 Data'!M68,""),""))</x:f>
      </x:c>
      <x:c r="N68" s="142" t="str">
        <x:f>IF('R05 Data'!$A68="","",IF(ISNUMBER('R05 Data'!N68),IF(AND('R05 Data'!N68&gt;=1,'R05 Data'!N68&lt;=5,MOD('R05 Data'!N68,1)=0),'R05 Data'!N68,""),""))</x:f>
      </x:c>
      <x:c r="O68" s="142" t="str">
        <x:f>IF('R05 Data'!$A68="","",IF(ISNUMBER('R05 Data'!O68),IF(AND('R05 Data'!O68&gt;=1,'R05 Data'!O68&lt;=5,MOD('R05 Data'!O68,1)=0),'R05 Data'!O68,""),""))</x:f>
      </x:c>
      <x:c r="P68" s="142" t="str">
        <x:f>IF('R05 Data'!$A68="","",IF(ISNUMBER('R05 Data'!P68),IF(AND('R05 Data'!P68&gt;=1,'R05 Data'!P68&lt;=5,MOD('R05 Data'!P68,1)=0),'R05 Data'!P68,""),""))</x:f>
      </x:c>
      <x:c r="Q68" s="142" t="str">
        <x:f>IF('R05 Data'!$A68="","",IF(ISNUMBER('R05 Data'!Q68),IF(AND('R05 Data'!Q68&gt;=1,'R05 Data'!Q68&lt;=5,MOD('R05 Data'!Q68,1)=0),'R05 Data'!Q68,""),""))</x:f>
      </x:c>
      <x:c r="R68" s="142" t="str">
        <x:f>IF('R05 Data'!$A68="","",IF(ISNUMBER('R05 Data'!R68),IF(AND('R05 Data'!R68&gt;=1,'R05 Data'!R68&lt;=5,MOD('R05 Data'!R68,1)=0),'R05 Data'!R68,""),""))</x:f>
      </x:c>
      <x:c r="S68" s="142" t="str">
        <x:f>IF('R05 Data'!$A68="","",IF(ISNUMBER('R05 Data'!S68),IF(AND('R05 Data'!S68&gt;=1,'R05 Data'!S68&lt;=5,MOD('R05 Data'!S68,1)=0),'R05 Data'!S68,""),""))</x:f>
      </x:c>
      <x:c r="T68" s="142" t="str">
        <x:f>IF('R05 Data'!$A68="","",IF(ISNUMBER('R05 Data'!T68),IF(AND('R05 Data'!T68&gt;=1,'R05 Data'!T68&lt;=5,MOD('R05 Data'!T68,1)=0),'R05 Data'!T68,""),""))</x:f>
      </x:c>
      <x:c r="U68" s="142" t="str">
        <x:f>IF('R05 Data'!$A68="","",IF(ISNUMBER('R05 Data'!U68),IF(AND('R05 Data'!U68&gt;=1,'R05 Data'!U68&lt;=5,MOD('R05 Data'!U68,1)=0),'R05 Data'!U68,""),""))</x:f>
      </x:c>
      <x:c r="V68" s="142" t="str">
        <x:f>IF('R05 Data'!$A68="","",IF(ISNUMBER('R05 Data'!V68),IF(AND('R05 Data'!V68&gt;=1,'R05 Data'!V68&lt;=5,MOD('R05 Data'!V68,1)=0),'R05 Data'!V68,""),""))</x:f>
      </x:c>
      <x:c r="W68" s="142" t="str">
        <x:f>IF('R05 Data'!$A68="","",IF(ISNUMBER('R05 Data'!W68),IF(AND('R05 Data'!W68&gt;=1,'R05 Data'!W68&lt;=5,MOD('R05 Data'!W68,1)=0),'R05 Data'!W68,""),""))</x:f>
      </x:c>
      <x:c r="X68" s="142" t="str">
        <x:f>IF('R05 Data'!$A68="","",IF(ISNUMBER('R05 Data'!X68),IF(AND('R05 Data'!X68&gt;=1,'R05 Data'!X68&lt;=5,MOD('R05 Data'!X68,1)=0),'R05 Data'!X68,""),""))</x:f>
      </x:c>
      <x:c r="Y68" s="142" t="str">
        <x:f>IF('R05 Data'!$A68="","",IF(ISNUMBER('R05 Data'!Y68),IF(AND('R05 Data'!Y68&gt;=1,'R05 Data'!Y68&lt;=5,MOD('R05 Data'!Y68,1)=0),'R05 Data'!Y68,""),""))</x:f>
      </x:c>
      <x:c r="Z68" s="142" t="str">
        <x:f>IF('R05 Data'!$A68="","",IF(ISNUMBER('R05 Data'!Z68),IF(AND('R05 Data'!Z68&gt;=1,'R05 Data'!Z68&lt;=5,MOD('R05 Data'!Z68,1)=0),'R05 Data'!Z68,""),""))</x:f>
      </x:c>
      <x:c r="AA68" s="142" t="str">
        <x:f>IF('R05 Data'!$A68="","",IF(ISNUMBER('R05 Data'!AA68),IF(AND('R05 Data'!AA68&gt;=1,'R05 Data'!AA68&lt;=5,MOD('R05 Data'!AA68,1)=0),'R05 Data'!AA68,""),""))</x:f>
      </x:c>
      <x:c r="AB68" s="142" t="str">
        <x:f>IF('R05 Data'!$A68="","",IF(ISNUMBER('R05 Data'!AB68),IF(AND('R05 Data'!AB68&gt;=1,'R05 Data'!AB68&lt;=5,MOD('R05 Data'!AB68,1)=0),'R05 Data'!AB68,""),""))</x:f>
      </x:c>
    </x:row>
    <x:row r="69" ht="22" customHeight="1">
      <x:c r="A69" s="92" t="str">
        <x:f>IF('R05 Data'!A69="","",'R05 Data'!A69)</x:f>
      </x:c>
      <x:c r="B69" s="92" t="str">
        <x:f>IF('R05 Data'!B69="","",'R05 Data'!B69)</x:f>
      </x:c>
      <x:c r="C69" s="92" t="str">
        <x:f>IF('R05 Data'!C69="","",'R05 Data'!C69)</x:f>
      </x:c>
      <x:c r="D69" s="92" t="str">
        <x:f>IF('R05 Data'!D69="","",'R05 Data'!D69)</x:f>
      </x:c>
      <x:c r="E69" s="92" t="str">
        <x:f>IF('R05 Data'!$A69="","",IF(ISNUMBER('R05 Data'!E69),IF(AND('R05 Data'!E69&gt;=1,'R05 Data'!E69&lt;=5,MOD('R05 Data'!E69,1)=0),'R05 Data'!E69,""),""))</x:f>
      </x:c>
      <x:c r="F69" s="92" t="str">
        <x:f>IF('R05 Data'!$A69="","",IF(ISNUMBER('R05 Data'!F69),IF(AND('R05 Data'!F69&gt;=1,'R05 Data'!F69&lt;=5,MOD('R05 Data'!F69,1)=0),'R05 Data'!F69,""),""))</x:f>
      </x:c>
      <x:c r="G69" s="92" t="str">
        <x:f>IF('R05 Data'!$A69="","",IF(ISNUMBER('R05 Data'!G69),IF(AND('R05 Data'!G69&gt;=1,'R05 Data'!G69&lt;=5,MOD('R05 Data'!G69,1)=0),'R05 Data'!G69,""),""))</x:f>
      </x:c>
      <x:c r="H69" s="92" t="str">
        <x:f>IF('R05 Data'!$A69="","",IF(ISNUMBER('R05 Data'!H69),IF(AND('R05 Data'!H69&gt;=1,'R05 Data'!H69&lt;=5,MOD('R05 Data'!H69,1)=0),'R05 Data'!H69,""),""))</x:f>
      </x:c>
      <x:c r="I69" s="92" t="str">
        <x:f>IF('R05 Data'!$A69="","",IF(ISNUMBER('R05 Data'!I69),IF(AND('R05 Data'!I69&gt;=1,'R05 Data'!I69&lt;=5,MOD('R05 Data'!I69,1)=0),'R05 Data'!I69,""),""))</x:f>
      </x:c>
      <x:c r="J69" s="92" t="str">
        <x:f>IF('R05 Data'!$A69="","",IF(ISNUMBER('R05 Data'!J69),IF(AND('R05 Data'!J69&gt;=1,'R05 Data'!J69&lt;=5,MOD('R05 Data'!J69,1)=0),'R05 Data'!J69,""),""))</x:f>
      </x:c>
      <x:c r="K69" s="92" t="str">
        <x:f>IF('R05 Data'!$A69="","",IF(ISNUMBER('R05 Data'!K69),IF(AND('R05 Data'!K69&gt;=1,'R05 Data'!K69&lt;=5,MOD('R05 Data'!K69,1)=0),'R05 Data'!K69,""),""))</x:f>
      </x:c>
      <x:c r="L69" s="92" t="str">
        <x:f>IF('R05 Data'!$A69="","",IF(ISNUMBER('R05 Data'!L69),IF(AND('R05 Data'!L69&gt;=1,'R05 Data'!L69&lt;=5,MOD('R05 Data'!L69,1)=0),'R05 Data'!L69,""),""))</x:f>
      </x:c>
      <x:c r="M69" s="142" t="str">
        <x:f>IF('R05 Data'!$A69="","",IF(ISNUMBER('R05 Data'!M69),IF(AND('R05 Data'!M69&gt;=1,'R05 Data'!M69&lt;=5,MOD('R05 Data'!M69,1)=0),'R05 Data'!M69,""),""))</x:f>
      </x:c>
      <x:c r="N69" s="142" t="str">
        <x:f>IF('R05 Data'!$A69="","",IF(ISNUMBER('R05 Data'!N69),IF(AND('R05 Data'!N69&gt;=1,'R05 Data'!N69&lt;=5,MOD('R05 Data'!N69,1)=0),'R05 Data'!N69,""),""))</x:f>
      </x:c>
      <x:c r="O69" s="142" t="str">
        <x:f>IF('R05 Data'!$A69="","",IF(ISNUMBER('R05 Data'!O69),IF(AND('R05 Data'!O69&gt;=1,'R05 Data'!O69&lt;=5,MOD('R05 Data'!O69,1)=0),'R05 Data'!O69,""),""))</x:f>
      </x:c>
      <x:c r="P69" s="142" t="str">
        <x:f>IF('R05 Data'!$A69="","",IF(ISNUMBER('R05 Data'!P69),IF(AND('R05 Data'!P69&gt;=1,'R05 Data'!P69&lt;=5,MOD('R05 Data'!P69,1)=0),'R05 Data'!P69,""),""))</x:f>
      </x:c>
      <x:c r="Q69" s="142" t="str">
        <x:f>IF('R05 Data'!$A69="","",IF(ISNUMBER('R05 Data'!Q69),IF(AND('R05 Data'!Q69&gt;=1,'R05 Data'!Q69&lt;=5,MOD('R05 Data'!Q69,1)=0),'R05 Data'!Q69,""),""))</x:f>
      </x:c>
      <x:c r="R69" s="142" t="str">
        <x:f>IF('R05 Data'!$A69="","",IF(ISNUMBER('R05 Data'!R69),IF(AND('R05 Data'!R69&gt;=1,'R05 Data'!R69&lt;=5,MOD('R05 Data'!R69,1)=0),'R05 Data'!R69,""),""))</x:f>
      </x:c>
      <x:c r="S69" s="142" t="str">
        <x:f>IF('R05 Data'!$A69="","",IF(ISNUMBER('R05 Data'!S69),IF(AND('R05 Data'!S69&gt;=1,'R05 Data'!S69&lt;=5,MOD('R05 Data'!S69,1)=0),'R05 Data'!S69,""),""))</x:f>
      </x:c>
      <x:c r="T69" s="142" t="str">
        <x:f>IF('R05 Data'!$A69="","",IF(ISNUMBER('R05 Data'!T69),IF(AND('R05 Data'!T69&gt;=1,'R05 Data'!T69&lt;=5,MOD('R05 Data'!T69,1)=0),'R05 Data'!T69,""),""))</x:f>
      </x:c>
      <x:c r="U69" s="142" t="str">
        <x:f>IF('R05 Data'!$A69="","",IF(ISNUMBER('R05 Data'!U69),IF(AND('R05 Data'!U69&gt;=1,'R05 Data'!U69&lt;=5,MOD('R05 Data'!U69,1)=0),'R05 Data'!U69,""),""))</x:f>
      </x:c>
      <x:c r="V69" s="142" t="str">
        <x:f>IF('R05 Data'!$A69="","",IF(ISNUMBER('R05 Data'!V69),IF(AND('R05 Data'!V69&gt;=1,'R05 Data'!V69&lt;=5,MOD('R05 Data'!V69,1)=0),'R05 Data'!V69,""),""))</x:f>
      </x:c>
      <x:c r="W69" s="142" t="str">
        <x:f>IF('R05 Data'!$A69="","",IF(ISNUMBER('R05 Data'!W69),IF(AND('R05 Data'!W69&gt;=1,'R05 Data'!W69&lt;=5,MOD('R05 Data'!W69,1)=0),'R05 Data'!W69,""),""))</x:f>
      </x:c>
      <x:c r="X69" s="142" t="str">
        <x:f>IF('R05 Data'!$A69="","",IF(ISNUMBER('R05 Data'!X69),IF(AND('R05 Data'!X69&gt;=1,'R05 Data'!X69&lt;=5,MOD('R05 Data'!X69,1)=0),'R05 Data'!X69,""),""))</x:f>
      </x:c>
      <x:c r="Y69" s="142" t="str">
        <x:f>IF('R05 Data'!$A69="","",IF(ISNUMBER('R05 Data'!Y69),IF(AND('R05 Data'!Y69&gt;=1,'R05 Data'!Y69&lt;=5,MOD('R05 Data'!Y69,1)=0),'R05 Data'!Y69,""),""))</x:f>
      </x:c>
      <x:c r="Z69" s="142" t="str">
        <x:f>IF('R05 Data'!$A69="","",IF(ISNUMBER('R05 Data'!Z69),IF(AND('R05 Data'!Z69&gt;=1,'R05 Data'!Z69&lt;=5,MOD('R05 Data'!Z69,1)=0),'R05 Data'!Z69,""),""))</x:f>
      </x:c>
      <x:c r="AA69" s="142" t="str">
        <x:f>IF('R05 Data'!$A69="","",IF(ISNUMBER('R05 Data'!AA69),IF(AND('R05 Data'!AA69&gt;=1,'R05 Data'!AA69&lt;=5,MOD('R05 Data'!AA69,1)=0),'R05 Data'!AA69,""),""))</x:f>
      </x:c>
      <x:c r="AB69" s="142" t="str">
        <x:f>IF('R05 Data'!$A69="","",IF(ISNUMBER('R05 Data'!AB69),IF(AND('R05 Data'!AB69&gt;=1,'R05 Data'!AB69&lt;=5,MOD('R05 Data'!AB69,1)=0),'R05 Data'!AB69,""),""))</x:f>
      </x:c>
    </x:row>
    <x:row r="70" ht="22" customHeight="1">
      <x:c r="A70" s="92" t="str">
        <x:f>IF('R05 Data'!A70="","",'R05 Data'!A70)</x:f>
      </x:c>
      <x:c r="B70" s="92" t="str">
        <x:f>IF('R05 Data'!B70="","",'R05 Data'!B70)</x:f>
      </x:c>
      <x:c r="C70" s="92" t="str">
        <x:f>IF('R05 Data'!C70="","",'R05 Data'!C70)</x:f>
      </x:c>
      <x:c r="D70" s="92" t="str">
        <x:f>IF('R05 Data'!D70="","",'R05 Data'!D70)</x:f>
      </x:c>
      <x:c r="E70" s="92" t="str">
        <x:f>IF('R05 Data'!$A70="","",IF(ISNUMBER('R05 Data'!E70),IF(AND('R05 Data'!E70&gt;=1,'R05 Data'!E70&lt;=5,MOD('R05 Data'!E70,1)=0),'R05 Data'!E70,""),""))</x:f>
      </x:c>
      <x:c r="F70" s="92" t="str">
        <x:f>IF('R05 Data'!$A70="","",IF(ISNUMBER('R05 Data'!F70),IF(AND('R05 Data'!F70&gt;=1,'R05 Data'!F70&lt;=5,MOD('R05 Data'!F70,1)=0),'R05 Data'!F70,""),""))</x:f>
      </x:c>
      <x:c r="G70" s="92" t="str">
        <x:f>IF('R05 Data'!$A70="","",IF(ISNUMBER('R05 Data'!G70),IF(AND('R05 Data'!G70&gt;=1,'R05 Data'!G70&lt;=5,MOD('R05 Data'!G70,1)=0),'R05 Data'!G70,""),""))</x:f>
      </x:c>
      <x:c r="H70" s="92" t="str">
        <x:f>IF('R05 Data'!$A70="","",IF(ISNUMBER('R05 Data'!H70),IF(AND('R05 Data'!H70&gt;=1,'R05 Data'!H70&lt;=5,MOD('R05 Data'!H70,1)=0),'R05 Data'!H70,""),""))</x:f>
      </x:c>
      <x:c r="I70" s="92" t="str">
        <x:f>IF('R05 Data'!$A70="","",IF(ISNUMBER('R05 Data'!I70),IF(AND('R05 Data'!I70&gt;=1,'R05 Data'!I70&lt;=5,MOD('R05 Data'!I70,1)=0),'R05 Data'!I70,""),""))</x:f>
      </x:c>
      <x:c r="J70" s="92" t="str">
        <x:f>IF('R05 Data'!$A70="","",IF(ISNUMBER('R05 Data'!J70),IF(AND('R05 Data'!J70&gt;=1,'R05 Data'!J70&lt;=5,MOD('R05 Data'!J70,1)=0),'R05 Data'!J70,""),""))</x:f>
      </x:c>
      <x:c r="K70" s="92" t="str">
        <x:f>IF('R05 Data'!$A70="","",IF(ISNUMBER('R05 Data'!K70),IF(AND('R05 Data'!K70&gt;=1,'R05 Data'!K70&lt;=5,MOD('R05 Data'!K70,1)=0),'R05 Data'!K70,""),""))</x:f>
      </x:c>
      <x:c r="L70" s="92" t="str">
        <x:f>IF('R05 Data'!$A70="","",IF(ISNUMBER('R05 Data'!L70),IF(AND('R05 Data'!L70&gt;=1,'R05 Data'!L70&lt;=5,MOD('R05 Data'!L70,1)=0),'R05 Data'!L70,""),""))</x:f>
      </x:c>
      <x:c r="M70" s="142" t="str">
        <x:f>IF('R05 Data'!$A70="","",IF(ISNUMBER('R05 Data'!M70),IF(AND('R05 Data'!M70&gt;=1,'R05 Data'!M70&lt;=5,MOD('R05 Data'!M70,1)=0),'R05 Data'!M70,""),""))</x:f>
      </x:c>
      <x:c r="N70" s="142" t="str">
        <x:f>IF('R05 Data'!$A70="","",IF(ISNUMBER('R05 Data'!N70),IF(AND('R05 Data'!N70&gt;=1,'R05 Data'!N70&lt;=5,MOD('R05 Data'!N70,1)=0),'R05 Data'!N70,""),""))</x:f>
      </x:c>
      <x:c r="O70" s="142" t="str">
        <x:f>IF('R05 Data'!$A70="","",IF(ISNUMBER('R05 Data'!O70),IF(AND('R05 Data'!O70&gt;=1,'R05 Data'!O70&lt;=5,MOD('R05 Data'!O70,1)=0),'R05 Data'!O70,""),""))</x:f>
      </x:c>
      <x:c r="P70" s="142" t="str">
        <x:f>IF('R05 Data'!$A70="","",IF(ISNUMBER('R05 Data'!P70),IF(AND('R05 Data'!P70&gt;=1,'R05 Data'!P70&lt;=5,MOD('R05 Data'!P70,1)=0),'R05 Data'!P70,""),""))</x:f>
      </x:c>
      <x:c r="Q70" s="142" t="str">
        <x:f>IF('R05 Data'!$A70="","",IF(ISNUMBER('R05 Data'!Q70),IF(AND('R05 Data'!Q70&gt;=1,'R05 Data'!Q70&lt;=5,MOD('R05 Data'!Q70,1)=0),'R05 Data'!Q70,""),""))</x:f>
      </x:c>
      <x:c r="R70" s="142" t="str">
        <x:f>IF('R05 Data'!$A70="","",IF(ISNUMBER('R05 Data'!R70),IF(AND('R05 Data'!R70&gt;=1,'R05 Data'!R70&lt;=5,MOD('R05 Data'!R70,1)=0),'R05 Data'!R70,""),""))</x:f>
      </x:c>
      <x:c r="S70" s="142" t="str">
        <x:f>IF('R05 Data'!$A70="","",IF(ISNUMBER('R05 Data'!S70),IF(AND('R05 Data'!S70&gt;=1,'R05 Data'!S70&lt;=5,MOD('R05 Data'!S70,1)=0),'R05 Data'!S70,""),""))</x:f>
      </x:c>
      <x:c r="T70" s="142" t="str">
        <x:f>IF('R05 Data'!$A70="","",IF(ISNUMBER('R05 Data'!T70),IF(AND('R05 Data'!T70&gt;=1,'R05 Data'!T70&lt;=5,MOD('R05 Data'!T70,1)=0),'R05 Data'!T70,""),""))</x:f>
      </x:c>
      <x:c r="U70" s="142" t="str">
        <x:f>IF('R05 Data'!$A70="","",IF(ISNUMBER('R05 Data'!U70),IF(AND('R05 Data'!U70&gt;=1,'R05 Data'!U70&lt;=5,MOD('R05 Data'!U70,1)=0),'R05 Data'!U70,""),""))</x:f>
      </x:c>
      <x:c r="V70" s="142" t="str">
        <x:f>IF('R05 Data'!$A70="","",IF(ISNUMBER('R05 Data'!V70),IF(AND('R05 Data'!V70&gt;=1,'R05 Data'!V70&lt;=5,MOD('R05 Data'!V70,1)=0),'R05 Data'!V70,""),""))</x:f>
      </x:c>
      <x:c r="W70" s="142" t="str">
        <x:f>IF('R05 Data'!$A70="","",IF(ISNUMBER('R05 Data'!W70),IF(AND('R05 Data'!W70&gt;=1,'R05 Data'!W70&lt;=5,MOD('R05 Data'!W70,1)=0),'R05 Data'!W70,""),""))</x:f>
      </x:c>
      <x:c r="X70" s="142" t="str">
        <x:f>IF('R05 Data'!$A70="","",IF(ISNUMBER('R05 Data'!X70),IF(AND('R05 Data'!X70&gt;=1,'R05 Data'!X70&lt;=5,MOD('R05 Data'!X70,1)=0),'R05 Data'!X70,""),""))</x:f>
      </x:c>
      <x:c r="Y70" s="142" t="str">
        <x:f>IF('R05 Data'!$A70="","",IF(ISNUMBER('R05 Data'!Y70),IF(AND('R05 Data'!Y70&gt;=1,'R05 Data'!Y70&lt;=5,MOD('R05 Data'!Y70,1)=0),'R05 Data'!Y70,""),""))</x:f>
      </x:c>
      <x:c r="Z70" s="142" t="str">
        <x:f>IF('R05 Data'!$A70="","",IF(ISNUMBER('R05 Data'!Z70),IF(AND('R05 Data'!Z70&gt;=1,'R05 Data'!Z70&lt;=5,MOD('R05 Data'!Z70,1)=0),'R05 Data'!Z70,""),""))</x:f>
      </x:c>
      <x:c r="AA70" s="142" t="str">
        <x:f>IF('R05 Data'!$A70="","",IF(ISNUMBER('R05 Data'!AA70),IF(AND('R05 Data'!AA70&gt;=1,'R05 Data'!AA70&lt;=5,MOD('R05 Data'!AA70,1)=0),'R05 Data'!AA70,""),""))</x:f>
      </x:c>
      <x:c r="AB70" s="142" t="str">
        <x:f>IF('R05 Data'!$A70="","",IF(ISNUMBER('R05 Data'!AB70),IF(AND('R05 Data'!AB70&gt;=1,'R05 Data'!AB70&lt;=5,MOD('R05 Data'!AB70,1)=0),'R05 Data'!AB70,""),""))</x:f>
      </x:c>
    </x:row>
    <x:row r="71" ht="22" customHeight="1">
      <x:c r="A71" s="92" t="str">
        <x:f>IF('R05 Data'!A71="","",'R05 Data'!A71)</x:f>
      </x:c>
      <x:c r="B71" s="92" t="str">
        <x:f>IF('R05 Data'!B71="","",'R05 Data'!B71)</x:f>
      </x:c>
      <x:c r="C71" s="92" t="str">
        <x:f>IF('R05 Data'!C71="","",'R05 Data'!C71)</x:f>
      </x:c>
      <x:c r="D71" s="92" t="str">
        <x:f>IF('R05 Data'!D71="","",'R05 Data'!D71)</x:f>
      </x:c>
      <x:c r="E71" s="92" t="str">
        <x:f>IF('R05 Data'!$A71="","",IF(ISNUMBER('R05 Data'!E71),IF(AND('R05 Data'!E71&gt;=1,'R05 Data'!E71&lt;=5,MOD('R05 Data'!E71,1)=0),'R05 Data'!E71,""),""))</x:f>
      </x:c>
      <x:c r="F71" s="92" t="str">
        <x:f>IF('R05 Data'!$A71="","",IF(ISNUMBER('R05 Data'!F71),IF(AND('R05 Data'!F71&gt;=1,'R05 Data'!F71&lt;=5,MOD('R05 Data'!F71,1)=0),'R05 Data'!F71,""),""))</x:f>
      </x:c>
      <x:c r="G71" s="92" t="str">
        <x:f>IF('R05 Data'!$A71="","",IF(ISNUMBER('R05 Data'!G71),IF(AND('R05 Data'!G71&gt;=1,'R05 Data'!G71&lt;=5,MOD('R05 Data'!G71,1)=0),'R05 Data'!G71,""),""))</x:f>
      </x:c>
      <x:c r="H71" s="92" t="str">
        <x:f>IF('R05 Data'!$A71="","",IF(ISNUMBER('R05 Data'!H71),IF(AND('R05 Data'!H71&gt;=1,'R05 Data'!H71&lt;=5,MOD('R05 Data'!H71,1)=0),'R05 Data'!H71,""),""))</x:f>
      </x:c>
      <x:c r="I71" s="92" t="str">
        <x:f>IF('R05 Data'!$A71="","",IF(ISNUMBER('R05 Data'!I71),IF(AND('R05 Data'!I71&gt;=1,'R05 Data'!I71&lt;=5,MOD('R05 Data'!I71,1)=0),'R05 Data'!I71,""),""))</x:f>
      </x:c>
      <x:c r="J71" s="92" t="str">
        <x:f>IF('R05 Data'!$A71="","",IF(ISNUMBER('R05 Data'!J71),IF(AND('R05 Data'!J71&gt;=1,'R05 Data'!J71&lt;=5,MOD('R05 Data'!J71,1)=0),'R05 Data'!J71,""),""))</x:f>
      </x:c>
      <x:c r="K71" s="92" t="str">
        <x:f>IF('R05 Data'!$A71="","",IF(ISNUMBER('R05 Data'!K71),IF(AND('R05 Data'!K71&gt;=1,'R05 Data'!K71&lt;=5,MOD('R05 Data'!K71,1)=0),'R05 Data'!K71,""),""))</x:f>
      </x:c>
      <x:c r="L71" s="92" t="str">
        <x:f>IF('R05 Data'!$A71="","",IF(ISNUMBER('R05 Data'!L71),IF(AND('R05 Data'!L71&gt;=1,'R05 Data'!L71&lt;=5,MOD('R05 Data'!L71,1)=0),'R05 Data'!L71,""),""))</x:f>
      </x:c>
      <x:c r="M71" s="142" t="str">
        <x:f>IF('R05 Data'!$A71="","",IF(ISNUMBER('R05 Data'!M71),IF(AND('R05 Data'!M71&gt;=1,'R05 Data'!M71&lt;=5,MOD('R05 Data'!M71,1)=0),'R05 Data'!M71,""),""))</x:f>
      </x:c>
      <x:c r="N71" s="142" t="str">
        <x:f>IF('R05 Data'!$A71="","",IF(ISNUMBER('R05 Data'!N71),IF(AND('R05 Data'!N71&gt;=1,'R05 Data'!N71&lt;=5,MOD('R05 Data'!N71,1)=0),'R05 Data'!N71,""),""))</x:f>
      </x:c>
      <x:c r="O71" s="142" t="str">
        <x:f>IF('R05 Data'!$A71="","",IF(ISNUMBER('R05 Data'!O71),IF(AND('R05 Data'!O71&gt;=1,'R05 Data'!O71&lt;=5,MOD('R05 Data'!O71,1)=0),'R05 Data'!O71,""),""))</x:f>
      </x:c>
      <x:c r="P71" s="142" t="str">
        <x:f>IF('R05 Data'!$A71="","",IF(ISNUMBER('R05 Data'!P71),IF(AND('R05 Data'!P71&gt;=1,'R05 Data'!P71&lt;=5,MOD('R05 Data'!P71,1)=0),'R05 Data'!P71,""),""))</x:f>
      </x:c>
      <x:c r="Q71" s="142" t="str">
        <x:f>IF('R05 Data'!$A71="","",IF(ISNUMBER('R05 Data'!Q71),IF(AND('R05 Data'!Q71&gt;=1,'R05 Data'!Q71&lt;=5,MOD('R05 Data'!Q71,1)=0),'R05 Data'!Q71,""),""))</x:f>
      </x:c>
      <x:c r="R71" s="142" t="str">
        <x:f>IF('R05 Data'!$A71="","",IF(ISNUMBER('R05 Data'!R71),IF(AND('R05 Data'!R71&gt;=1,'R05 Data'!R71&lt;=5,MOD('R05 Data'!R71,1)=0),'R05 Data'!R71,""),""))</x:f>
      </x:c>
      <x:c r="S71" s="142" t="str">
        <x:f>IF('R05 Data'!$A71="","",IF(ISNUMBER('R05 Data'!S71),IF(AND('R05 Data'!S71&gt;=1,'R05 Data'!S71&lt;=5,MOD('R05 Data'!S71,1)=0),'R05 Data'!S71,""),""))</x:f>
      </x:c>
      <x:c r="T71" s="142" t="str">
        <x:f>IF('R05 Data'!$A71="","",IF(ISNUMBER('R05 Data'!T71),IF(AND('R05 Data'!T71&gt;=1,'R05 Data'!T71&lt;=5,MOD('R05 Data'!T71,1)=0),'R05 Data'!T71,""),""))</x:f>
      </x:c>
      <x:c r="U71" s="142" t="str">
        <x:f>IF('R05 Data'!$A71="","",IF(ISNUMBER('R05 Data'!U71),IF(AND('R05 Data'!U71&gt;=1,'R05 Data'!U71&lt;=5,MOD('R05 Data'!U71,1)=0),'R05 Data'!U71,""),""))</x:f>
      </x:c>
      <x:c r="V71" s="142" t="str">
        <x:f>IF('R05 Data'!$A71="","",IF(ISNUMBER('R05 Data'!V71),IF(AND('R05 Data'!V71&gt;=1,'R05 Data'!V71&lt;=5,MOD('R05 Data'!V71,1)=0),'R05 Data'!V71,""),""))</x:f>
      </x:c>
      <x:c r="W71" s="142" t="str">
        <x:f>IF('R05 Data'!$A71="","",IF(ISNUMBER('R05 Data'!W71),IF(AND('R05 Data'!W71&gt;=1,'R05 Data'!W71&lt;=5,MOD('R05 Data'!W71,1)=0),'R05 Data'!W71,""),""))</x:f>
      </x:c>
      <x:c r="X71" s="142" t="str">
        <x:f>IF('R05 Data'!$A71="","",IF(ISNUMBER('R05 Data'!X71),IF(AND('R05 Data'!X71&gt;=1,'R05 Data'!X71&lt;=5,MOD('R05 Data'!X71,1)=0),'R05 Data'!X71,""),""))</x:f>
      </x:c>
      <x:c r="Y71" s="142" t="str">
        <x:f>IF('R05 Data'!$A71="","",IF(ISNUMBER('R05 Data'!Y71),IF(AND('R05 Data'!Y71&gt;=1,'R05 Data'!Y71&lt;=5,MOD('R05 Data'!Y71,1)=0),'R05 Data'!Y71,""),""))</x:f>
      </x:c>
      <x:c r="Z71" s="142" t="str">
        <x:f>IF('R05 Data'!$A71="","",IF(ISNUMBER('R05 Data'!Z71),IF(AND('R05 Data'!Z71&gt;=1,'R05 Data'!Z71&lt;=5,MOD('R05 Data'!Z71,1)=0),'R05 Data'!Z71,""),""))</x:f>
      </x:c>
      <x:c r="AA71" s="142" t="str">
        <x:f>IF('R05 Data'!$A71="","",IF(ISNUMBER('R05 Data'!AA71),IF(AND('R05 Data'!AA71&gt;=1,'R05 Data'!AA71&lt;=5,MOD('R05 Data'!AA71,1)=0),'R05 Data'!AA71,""),""))</x:f>
      </x:c>
      <x:c r="AB71" s="142" t="str">
        <x:f>IF('R05 Data'!$A71="","",IF(ISNUMBER('R05 Data'!AB71),IF(AND('R05 Data'!AB71&gt;=1,'R05 Data'!AB71&lt;=5,MOD('R05 Data'!AB71,1)=0),'R05 Data'!AB71,""),""))</x:f>
      </x:c>
    </x:row>
    <x:row r="72" ht="22" customHeight="1">
      <x:c r="A72" s="92" t="str">
        <x:f>IF('R05 Data'!A72="","",'R05 Data'!A72)</x:f>
      </x:c>
      <x:c r="B72" s="92" t="str">
        <x:f>IF('R05 Data'!B72="","",'R05 Data'!B72)</x:f>
      </x:c>
      <x:c r="C72" s="92" t="str">
        <x:f>IF('R05 Data'!C72="","",'R05 Data'!C72)</x:f>
      </x:c>
      <x:c r="D72" s="92" t="str">
        <x:f>IF('R05 Data'!D72="","",'R05 Data'!D72)</x:f>
      </x:c>
      <x:c r="E72" s="92" t="str">
        <x:f>IF('R05 Data'!$A72="","",IF(ISNUMBER('R05 Data'!E72),IF(AND('R05 Data'!E72&gt;=1,'R05 Data'!E72&lt;=5,MOD('R05 Data'!E72,1)=0),'R05 Data'!E72,""),""))</x:f>
      </x:c>
      <x:c r="F72" s="92" t="str">
        <x:f>IF('R05 Data'!$A72="","",IF(ISNUMBER('R05 Data'!F72),IF(AND('R05 Data'!F72&gt;=1,'R05 Data'!F72&lt;=5,MOD('R05 Data'!F72,1)=0),'R05 Data'!F72,""),""))</x:f>
      </x:c>
      <x:c r="G72" s="92" t="str">
        <x:f>IF('R05 Data'!$A72="","",IF(ISNUMBER('R05 Data'!G72),IF(AND('R05 Data'!G72&gt;=1,'R05 Data'!G72&lt;=5,MOD('R05 Data'!G72,1)=0),'R05 Data'!G72,""),""))</x:f>
      </x:c>
      <x:c r="H72" s="92" t="str">
        <x:f>IF('R05 Data'!$A72="","",IF(ISNUMBER('R05 Data'!H72),IF(AND('R05 Data'!H72&gt;=1,'R05 Data'!H72&lt;=5,MOD('R05 Data'!H72,1)=0),'R05 Data'!H72,""),""))</x:f>
      </x:c>
      <x:c r="I72" s="92" t="str">
        <x:f>IF('R05 Data'!$A72="","",IF(ISNUMBER('R05 Data'!I72),IF(AND('R05 Data'!I72&gt;=1,'R05 Data'!I72&lt;=5,MOD('R05 Data'!I72,1)=0),'R05 Data'!I72,""),""))</x:f>
      </x:c>
      <x:c r="J72" s="92" t="str">
        <x:f>IF('R05 Data'!$A72="","",IF(ISNUMBER('R05 Data'!J72),IF(AND('R05 Data'!J72&gt;=1,'R05 Data'!J72&lt;=5,MOD('R05 Data'!J72,1)=0),'R05 Data'!J72,""),""))</x:f>
      </x:c>
      <x:c r="K72" s="92" t="str">
        <x:f>IF('R05 Data'!$A72="","",IF(ISNUMBER('R05 Data'!K72),IF(AND('R05 Data'!K72&gt;=1,'R05 Data'!K72&lt;=5,MOD('R05 Data'!K72,1)=0),'R05 Data'!K72,""),""))</x:f>
      </x:c>
      <x:c r="L72" s="92" t="str">
        <x:f>IF('R05 Data'!$A72="","",IF(ISNUMBER('R05 Data'!L72),IF(AND('R05 Data'!L72&gt;=1,'R05 Data'!L72&lt;=5,MOD('R05 Data'!L72,1)=0),'R05 Data'!L72,""),""))</x:f>
      </x:c>
      <x:c r="M72" s="142" t="str">
        <x:f>IF('R05 Data'!$A72="","",IF(ISNUMBER('R05 Data'!M72),IF(AND('R05 Data'!M72&gt;=1,'R05 Data'!M72&lt;=5,MOD('R05 Data'!M72,1)=0),'R05 Data'!M72,""),""))</x:f>
      </x:c>
      <x:c r="N72" s="142" t="str">
        <x:f>IF('R05 Data'!$A72="","",IF(ISNUMBER('R05 Data'!N72),IF(AND('R05 Data'!N72&gt;=1,'R05 Data'!N72&lt;=5,MOD('R05 Data'!N72,1)=0),'R05 Data'!N72,""),""))</x:f>
      </x:c>
      <x:c r="O72" s="142" t="str">
        <x:f>IF('R05 Data'!$A72="","",IF(ISNUMBER('R05 Data'!O72),IF(AND('R05 Data'!O72&gt;=1,'R05 Data'!O72&lt;=5,MOD('R05 Data'!O72,1)=0),'R05 Data'!O72,""),""))</x:f>
      </x:c>
      <x:c r="P72" s="142" t="str">
        <x:f>IF('R05 Data'!$A72="","",IF(ISNUMBER('R05 Data'!P72),IF(AND('R05 Data'!P72&gt;=1,'R05 Data'!P72&lt;=5,MOD('R05 Data'!P72,1)=0),'R05 Data'!P72,""),""))</x:f>
      </x:c>
      <x:c r="Q72" s="142" t="str">
        <x:f>IF('R05 Data'!$A72="","",IF(ISNUMBER('R05 Data'!Q72),IF(AND('R05 Data'!Q72&gt;=1,'R05 Data'!Q72&lt;=5,MOD('R05 Data'!Q72,1)=0),'R05 Data'!Q72,""),""))</x:f>
      </x:c>
      <x:c r="R72" s="142" t="str">
        <x:f>IF('R05 Data'!$A72="","",IF(ISNUMBER('R05 Data'!R72),IF(AND('R05 Data'!R72&gt;=1,'R05 Data'!R72&lt;=5,MOD('R05 Data'!R72,1)=0),'R05 Data'!R72,""),""))</x:f>
      </x:c>
      <x:c r="S72" s="142" t="str">
        <x:f>IF('R05 Data'!$A72="","",IF(ISNUMBER('R05 Data'!S72),IF(AND('R05 Data'!S72&gt;=1,'R05 Data'!S72&lt;=5,MOD('R05 Data'!S72,1)=0),'R05 Data'!S72,""),""))</x:f>
      </x:c>
      <x:c r="T72" s="142" t="str">
        <x:f>IF('R05 Data'!$A72="","",IF(ISNUMBER('R05 Data'!T72),IF(AND('R05 Data'!T72&gt;=1,'R05 Data'!T72&lt;=5,MOD('R05 Data'!T72,1)=0),'R05 Data'!T72,""),""))</x:f>
      </x:c>
      <x:c r="U72" s="142" t="str">
        <x:f>IF('R05 Data'!$A72="","",IF(ISNUMBER('R05 Data'!U72),IF(AND('R05 Data'!U72&gt;=1,'R05 Data'!U72&lt;=5,MOD('R05 Data'!U72,1)=0),'R05 Data'!U72,""),""))</x:f>
      </x:c>
      <x:c r="V72" s="142" t="str">
        <x:f>IF('R05 Data'!$A72="","",IF(ISNUMBER('R05 Data'!V72),IF(AND('R05 Data'!V72&gt;=1,'R05 Data'!V72&lt;=5,MOD('R05 Data'!V72,1)=0),'R05 Data'!V72,""),""))</x:f>
      </x:c>
      <x:c r="W72" s="142" t="str">
        <x:f>IF('R05 Data'!$A72="","",IF(ISNUMBER('R05 Data'!W72),IF(AND('R05 Data'!W72&gt;=1,'R05 Data'!W72&lt;=5,MOD('R05 Data'!W72,1)=0),'R05 Data'!W72,""),""))</x:f>
      </x:c>
      <x:c r="X72" s="142" t="str">
        <x:f>IF('R05 Data'!$A72="","",IF(ISNUMBER('R05 Data'!X72),IF(AND('R05 Data'!X72&gt;=1,'R05 Data'!X72&lt;=5,MOD('R05 Data'!X72,1)=0),'R05 Data'!X72,""),""))</x:f>
      </x:c>
      <x:c r="Y72" s="142" t="str">
        <x:f>IF('R05 Data'!$A72="","",IF(ISNUMBER('R05 Data'!Y72),IF(AND('R05 Data'!Y72&gt;=1,'R05 Data'!Y72&lt;=5,MOD('R05 Data'!Y72,1)=0),'R05 Data'!Y72,""),""))</x:f>
      </x:c>
      <x:c r="Z72" s="142" t="str">
        <x:f>IF('R05 Data'!$A72="","",IF(ISNUMBER('R05 Data'!Z72),IF(AND('R05 Data'!Z72&gt;=1,'R05 Data'!Z72&lt;=5,MOD('R05 Data'!Z72,1)=0),'R05 Data'!Z72,""),""))</x:f>
      </x:c>
      <x:c r="AA72" s="142" t="str">
        <x:f>IF('R05 Data'!$A72="","",IF(ISNUMBER('R05 Data'!AA72),IF(AND('R05 Data'!AA72&gt;=1,'R05 Data'!AA72&lt;=5,MOD('R05 Data'!AA72,1)=0),'R05 Data'!AA72,""),""))</x:f>
      </x:c>
      <x:c r="AB72" s="142" t="str">
        <x:f>IF('R05 Data'!$A72="","",IF(ISNUMBER('R05 Data'!AB72),IF(AND('R05 Data'!AB72&gt;=1,'R05 Data'!AB72&lt;=5,MOD('R05 Data'!AB72,1)=0),'R05 Data'!AB72,""),""))</x:f>
      </x:c>
    </x:row>
    <x:row r="73" ht="22" customHeight="1">
      <x:c r="A73" s="92" t="str">
        <x:f>IF('R05 Data'!A73="","",'R05 Data'!A73)</x:f>
      </x:c>
      <x:c r="B73" s="92" t="str">
        <x:f>IF('R05 Data'!B73="","",'R05 Data'!B73)</x:f>
      </x:c>
      <x:c r="C73" s="92" t="str">
        <x:f>IF('R05 Data'!C73="","",'R05 Data'!C73)</x:f>
      </x:c>
      <x:c r="D73" s="92" t="str">
        <x:f>IF('R05 Data'!D73="","",'R05 Data'!D73)</x:f>
      </x:c>
      <x:c r="E73" s="92" t="str">
        <x:f>IF('R05 Data'!$A73="","",IF(ISNUMBER('R05 Data'!E73),IF(AND('R05 Data'!E73&gt;=1,'R05 Data'!E73&lt;=5,MOD('R05 Data'!E73,1)=0),'R05 Data'!E73,""),""))</x:f>
      </x:c>
      <x:c r="F73" s="92" t="str">
        <x:f>IF('R05 Data'!$A73="","",IF(ISNUMBER('R05 Data'!F73),IF(AND('R05 Data'!F73&gt;=1,'R05 Data'!F73&lt;=5,MOD('R05 Data'!F73,1)=0),'R05 Data'!F73,""),""))</x:f>
      </x:c>
      <x:c r="G73" s="92" t="str">
        <x:f>IF('R05 Data'!$A73="","",IF(ISNUMBER('R05 Data'!G73),IF(AND('R05 Data'!G73&gt;=1,'R05 Data'!G73&lt;=5,MOD('R05 Data'!G73,1)=0),'R05 Data'!G73,""),""))</x:f>
      </x:c>
      <x:c r="H73" s="92" t="str">
        <x:f>IF('R05 Data'!$A73="","",IF(ISNUMBER('R05 Data'!H73),IF(AND('R05 Data'!H73&gt;=1,'R05 Data'!H73&lt;=5,MOD('R05 Data'!H73,1)=0),'R05 Data'!H73,""),""))</x:f>
      </x:c>
      <x:c r="I73" s="92" t="str">
        <x:f>IF('R05 Data'!$A73="","",IF(ISNUMBER('R05 Data'!I73),IF(AND('R05 Data'!I73&gt;=1,'R05 Data'!I73&lt;=5,MOD('R05 Data'!I73,1)=0),'R05 Data'!I73,""),""))</x:f>
      </x:c>
      <x:c r="J73" s="92" t="str">
        <x:f>IF('R05 Data'!$A73="","",IF(ISNUMBER('R05 Data'!J73),IF(AND('R05 Data'!J73&gt;=1,'R05 Data'!J73&lt;=5,MOD('R05 Data'!J73,1)=0),'R05 Data'!J73,""),""))</x:f>
      </x:c>
      <x:c r="K73" s="92" t="str">
        <x:f>IF('R05 Data'!$A73="","",IF(ISNUMBER('R05 Data'!K73),IF(AND('R05 Data'!K73&gt;=1,'R05 Data'!K73&lt;=5,MOD('R05 Data'!K73,1)=0),'R05 Data'!K73,""),""))</x:f>
      </x:c>
      <x:c r="L73" s="92" t="str">
        <x:f>IF('R05 Data'!$A73="","",IF(ISNUMBER('R05 Data'!L73),IF(AND('R05 Data'!L73&gt;=1,'R05 Data'!L73&lt;=5,MOD('R05 Data'!L73,1)=0),'R05 Data'!L73,""),""))</x:f>
      </x:c>
      <x:c r="M73" s="142" t="str">
        <x:f>IF('R05 Data'!$A73="","",IF(ISNUMBER('R05 Data'!M73),IF(AND('R05 Data'!M73&gt;=1,'R05 Data'!M73&lt;=5,MOD('R05 Data'!M73,1)=0),'R05 Data'!M73,""),""))</x:f>
      </x:c>
      <x:c r="N73" s="142" t="str">
        <x:f>IF('R05 Data'!$A73="","",IF(ISNUMBER('R05 Data'!N73),IF(AND('R05 Data'!N73&gt;=1,'R05 Data'!N73&lt;=5,MOD('R05 Data'!N73,1)=0),'R05 Data'!N73,""),""))</x:f>
      </x:c>
      <x:c r="O73" s="142" t="str">
        <x:f>IF('R05 Data'!$A73="","",IF(ISNUMBER('R05 Data'!O73),IF(AND('R05 Data'!O73&gt;=1,'R05 Data'!O73&lt;=5,MOD('R05 Data'!O73,1)=0),'R05 Data'!O73,""),""))</x:f>
      </x:c>
      <x:c r="P73" s="142" t="str">
        <x:f>IF('R05 Data'!$A73="","",IF(ISNUMBER('R05 Data'!P73),IF(AND('R05 Data'!P73&gt;=1,'R05 Data'!P73&lt;=5,MOD('R05 Data'!P73,1)=0),'R05 Data'!P73,""),""))</x:f>
      </x:c>
      <x:c r="Q73" s="142" t="str">
        <x:f>IF('R05 Data'!$A73="","",IF(ISNUMBER('R05 Data'!Q73),IF(AND('R05 Data'!Q73&gt;=1,'R05 Data'!Q73&lt;=5,MOD('R05 Data'!Q73,1)=0),'R05 Data'!Q73,""),""))</x:f>
      </x:c>
      <x:c r="R73" s="142" t="str">
        <x:f>IF('R05 Data'!$A73="","",IF(ISNUMBER('R05 Data'!R73),IF(AND('R05 Data'!R73&gt;=1,'R05 Data'!R73&lt;=5,MOD('R05 Data'!R73,1)=0),'R05 Data'!R73,""),""))</x:f>
      </x:c>
      <x:c r="S73" s="142" t="str">
        <x:f>IF('R05 Data'!$A73="","",IF(ISNUMBER('R05 Data'!S73),IF(AND('R05 Data'!S73&gt;=1,'R05 Data'!S73&lt;=5,MOD('R05 Data'!S73,1)=0),'R05 Data'!S73,""),""))</x:f>
      </x:c>
      <x:c r="T73" s="142" t="str">
        <x:f>IF('R05 Data'!$A73="","",IF(ISNUMBER('R05 Data'!T73),IF(AND('R05 Data'!T73&gt;=1,'R05 Data'!T73&lt;=5,MOD('R05 Data'!T73,1)=0),'R05 Data'!T73,""),""))</x:f>
      </x:c>
      <x:c r="U73" s="142" t="str">
        <x:f>IF('R05 Data'!$A73="","",IF(ISNUMBER('R05 Data'!U73),IF(AND('R05 Data'!U73&gt;=1,'R05 Data'!U73&lt;=5,MOD('R05 Data'!U73,1)=0),'R05 Data'!U73,""),""))</x:f>
      </x:c>
      <x:c r="V73" s="142" t="str">
        <x:f>IF('R05 Data'!$A73="","",IF(ISNUMBER('R05 Data'!V73),IF(AND('R05 Data'!V73&gt;=1,'R05 Data'!V73&lt;=5,MOD('R05 Data'!V73,1)=0),'R05 Data'!V73,""),""))</x:f>
      </x:c>
      <x:c r="W73" s="142" t="str">
        <x:f>IF('R05 Data'!$A73="","",IF(ISNUMBER('R05 Data'!W73),IF(AND('R05 Data'!W73&gt;=1,'R05 Data'!W73&lt;=5,MOD('R05 Data'!W73,1)=0),'R05 Data'!W73,""),""))</x:f>
      </x:c>
      <x:c r="X73" s="142" t="str">
        <x:f>IF('R05 Data'!$A73="","",IF(ISNUMBER('R05 Data'!X73),IF(AND('R05 Data'!X73&gt;=1,'R05 Data'!X73&lt;=5,MOD('R05 Data'!X73,1)=0),'R05 Data'!X73,""),""))</x:f>
      </x:c>
      <x:c r="Y73" s="142" t="str">
        <x:f>IF('R05 Data'!$A73="","",IF(ISNUMBER('R05 Data'!Y73),IF(AND('R05 Data'!Y73&gt;=1,'R05 Data'!Y73&lt;=5,MOD('R05 Data'!Y73,1)=0),'R05 Data'!Y73,""),""))</x:f>
      </x:c>
      <x:c r="Z73" s="142" t="str">
        <x:f>IF('R05 Data'!$A73="","",IF(ISNUMBER('R05 Data'!Z73),IF(AND('R05 Data'!Z73&gt;=1,'R05 Data'!Z73&lt;=5,MOD('R05 Data'!Z73,1)=0),'R05 Data'!Z73,""),""))</x:f>
      </x:c>
      <x:c r="AA73" s="142" t="str">
        <x:f>IF('R05 Data'!$A73="","",IF(ISNUMBER('R05 Data'!AA73),IF(AND('R05 Data'!AA73&gt;=1,'R05 Data'!AA73&lt;=5,MOD('R05 Data'!AA73,1)=0),'R05 Data'!AA73,""),""))</x:f>
      </x:c>
      <x:c r="AB73" s="142" t="str">
        <x:f>IF('R05 Data'!$A73="","",IF(ISNUMBER('R05 Data'!AB73),IF(AND('R05 Data'!AB73&gt;=1,'R05 Data'!AB73&lt;=5,MOD('R05 Data'!AB73,1)=0),'R05 Data'!AB73,""),""))</x:f>
      </x:c>
    </x:row>
    <x:row r="74" ht="22" customHeight="1">
      <x:c r="A74" s="92" t="str">
        <x:f>IF('R05 Data'!A74="","",'R05 Data'!A74)</x:f>
      </x:c>
      <x:c r="B74" s="92" t="str">
        <x:f>IF('R05 Data'!B74="","",'R05 Data'!B74)</x:f>
      </x:c>
      <x:c r="C74" s="92" t="str">
        <x:f>IF('R05 Data'!C74="","",'R05 Data'!C74)</x:f>
      </x:c>
      <x:c r="D74" s="92" t="str">
        <x:f>IF('R05 Data'!D74="","",'R05 Data'!D74)</x:f>
      </x:c>
      <x:c r="E74" s="92" t="str">
        <x:f>IF('R05 Data'!$A74="","",IF(ISNUMBER('R05 Data'!E74),IF(AND('R05 Data'!E74&gt;=1,'R05 Data'!E74&lt;=5,MOD('R05 Data'!E74,1)=0),'R05 Data'!E74,""),""))</x:f>
      </x:c>
      <x:c r="F74" s="92" t="str">
        <x:f>IF('R05 Data'!$A74="","",IF(ISNUMBER('R05 Data'!F74),IF(AND('R05 Data'!F74&gt;=1,'R05 Data'!F74&lt;=5,MOD('R05 Data'!F74,1)=0),'R05 Data'!F74,""),""))</x:f>
      </x:c>
      <x:c r="G74" s="92" t="str">
        <x:f>IF('R05 Data'!$A74="","",IF(ISNUMBER('R05 Data'!G74),IF(AND('R05 Data'!G74&gt;=1,'R05 Data'!G74&lt;=5,MOD('R05 Data'!G74,1)=0),'R05 Data'!G74,""),""))</x:f>
      </x:c>
      <x:c r="H74" s="92" t="str">
        <x:f>IF('R05 Data'!$A74="","",IF(ISNUMBER('R05 Data'!H74),IF(AND('R05 Data'!H74&gt;=1,'R05 Data'!H74&lt;=5,MOD('R05 Data'!H74,1)=0),'R05 Data'!H74,""),""))</x:f>
      </x:c>
      <x:c r="I74" s="92" t="str">
        <x:f>IF('R05 Data'!$A74="","",IF(ISNUMBER('R05 Data'!I74),IF(AND('R05 Data'!I74&gt;=1,'R05 Data'!I74&lt;=5,MOD('R05 Data'!I74,1)=0),'R05 Data'!I74,""),""))</x:f>
      </x:c>
      <x:c r="J74" s="92" t="str">
        <x:f>IF('R05 Data'!$A74="","",IF(ISNUMBER('R05 Data'!J74),IF(AND('R05 Data'!J74&gt;=1,'R05 Data'!J74&lt;=5,MOD('R05 Data'!J74,1)=0),'R05 Data'!J74,""),""))</x:f>
      </x:c>
      <x:c r="K74" s="92" t="str">
        <x:f>IF('R05 Data'!$A74="","",IF(ISNUMBER('R05 Data'!K74),IF(AND('R05 Data'!K74&gt;=1,'R05 Data'!K74&lt;=5,MOD('R05 Data'!K74,1)=0),'R05 Data'!K74,""),""))</x:f>
      </x:c>
      <x:c r="L74" s="92" t="str">
        <x:f>IF('R05 Data'!$A74="","",IF(ISNUMBER('R05 Data'!L74),IF(AND('R05 Data'!L74&gt;=1,'R05 Data'!L74&lt;=5,MOD('R05 Data'!L74,1)=0),'R05 Data'!L74,""),""))</x:f>
      </x:c>
      <x:c r="M74" s="142" t="str">
        <x:f>IF('R05 Data'!$A74="","",IF(ISNUMBER('R05 Data'!M74),IF(AND('R05 Data'!M74&gt;=1,'R05 Data'!M74&lt;=5,MOD('R05 Data'!M74,1)=0),'R05 Data'!M74,""),""))</x:f>
      </x:c>
      <x:c r="N74" s="142" t="str">
        <x:f>IF('R05 Data'!$A74="","",IF(ISNUMBER('R05 Data'!N74),IF(AND('R05 Data'!N74&gt;=1,'R05 Data'!N74&lt;=5,MOD('R05 Data'!N74,1)=0),'R05 Data'!N74,""),""))</x:f>
      </x:c>
      <x:c r="O74" s="142" t="str">
        <x:f>IF('R05 Data'!$A74="","",IF(ISNUMBER('R05 Data'!O74),IF(AND('R05 Data'!O74&gt;=1,'R05 Data'!O74&lt;=5,MOD('R05 Data'!O74,1)=0),'R05 Data'!O74,""),""))</x:f>
      </x:c>
      <x:c r="P74" s="142" t="str">
        <x:f>IF('R05 Data'!$A74="","",IF(ISNUMBER('R05 Data'!P74),IF(AND('R05 Data'!P74&gt;=1,'R05 Data'!P74&lt;=5,MOD('R05 Data'!P74,1)=0),'R05 Data'!P74,""),""))</x:f>
      </x:c>
      <x:c r="Q74" s="142" t="str">
        <x:f>IF('R05 Data'!$A74="","",IF(ISNUMBER('R05 Data'!Q74),IF(AND('R05 Data'!Q74&gt;=1,'R05 Data'!Q74&lt;=5,MOD('R05 Data'!Q74,1)=0),'R05 Data'!Q74,""),""))</x:f>
      </x:c>
      <x:c r="R74" s="142" t="str">
        <x:f>IF('R05 Data'!$A74="","",IF(ISNUMBER('R05 Data'!R74),IF(AND('R05 Data'!R74&gt;=1,'R05 Data'!R74&lt;=5,MOD('R05 Data'!R74,1)=0),'R05 Data'!R74,""),""))</x:f>
      </x:c>
      <x:c r="S74" s="142" t="str">
        <x:f>IF('R05 Data'!$A74="","",IF(ISNUMBER('R05 Data'!S74),IF(AND('R05 Data'!S74&gt;=1,'R05 Data'!S74&lt;=5,MOD('R05 Data'!S74,1)=0),'R05 Data'!S74,""),""))</x:f>
      </x:c>
      <x:c r="T74" s="142" t="str">
        <x:f>IF('R05 Data'!$A74="","",IF(ISNUMBER('R05 Data'!T74),IF(AND('R05 Data'!T74&gt;=1,'R05 Data'!T74&lt;=5,MOD('R05 Data'!T74,1)=0),'R05 Data'!T74,""),""))</x:f>
      </x:c>
      <x:c r="U74" s="142" t="str">
        <x:f>IF('R05 Data'!$A74="","",IF(ISNUMBER('R05 Data'!U74),IF(AND('R05 Data'!U74&gt;=1,'R05 Data'!U74&lt;=5,MOD('R05 Data'!U74,1)=0),'R05 Data'!U74,""),""))</x:f>
      </x:c>
      <x:c r="V74" s="142" t="str">
        <x:f>IF('R05 Data'!$A74="","",IF(ISNUMBER('R05 Data'!V74),IF(AND('R05 Data'!V74&gt;=1,'R05 Data'!V74&lt;=5,MOD('R05 Data'!V74,1)=0),'R05 Data'!V74,""),""))</x:f>
      </x:c>
      <x:c r="W74" s="142" t="str">
        <x:f>IF('R05 Data'!$A74="","",IF(ISNUMBER('R05 Data'!W74),IF(AND('R05 Data'!W74&gt;=1,'R05 Data'!W74&lt;=5,MOD('R05 Data'!W74,1)=0),'R05 Data'!W74,""),""))</x:f>
      </x:c>
      <x:c r="X74" s="142" t="str">
        <x:f>IF('R05 Data'!$A74="","",IF(ISNUMBER('R05 Data'!X74),IF(AND('R05 Data'!X74&gt;=1,'R05 Data'!X74&lt;=5,MOD('R05 Data'!X74,1)=0),'R05 Data'!X74,""),""))</x:f>
      </x:c>
      <x:c r="Y74" s="142" t="str">
        <x:f>IF('R05 Data'!$A74="","",IF(ISNUMBER('R05 Data'!Y74),IF(AND('R05 Data'!Y74&gt;=1,'R05 Data'!Y74&lt;=5,MOD('R05 Data'!Y74,1)=0),'R05 Data'!Y74,""),""))</x:f>
      </x:c>
      <x:c r="Z74" s="142" t="str">
        <x:f>IF('R05 Data'!$A74="","",IF(ISNUMBER('R05 Data'!Z74),IF(AND('R05 Data'!Z74&gt;=1,'R05 Data'!Z74&lt;=5,MOD('R05 Data'!Z74,1)=0),'R05 Data'!Z74,""),""))</x:f>
      </x:c>
      <x:c r="AA74" s="142" t="str">
        <x:f>IF('R05 Data'!$A74="","",IF(ISNUMBER('R05 Data'!AA74),IF(AND('R05 Data'!AA74&gt;=1,'R05 Data'!AA74&lt;=5,MOD('R05 Data'!AA74,1)=0),'R05 Data'!AA74,""),""))</x:f>
      </x:c>
      <x:c r="AB74" s="142" t="str">
        <x:f>IF('R05 Data'!$A74="","",IF(ISNUMBER('R05 Data'!AB74),IF(AND('R05 Data'!AB74&gt;=1,'R05 Data'!AB74&lt;=5,MOD('R05 Data'!AB74,1)=0),'R05 Data'!AB74,""),""))</x:f>
      </x:c>
    </x:row>
    <x:row r="75" ht="22" customHeight="1">
      <x:c r="A75" s="92" t="str">
        <x:f>IF('R05 Data'!A75="","",'R05 Data'!A75)</x:f>
      </x:c>
      <x:c r="B75" s="92" t="str">
        <x:f>IF('R05 Data'!B75="","",'R05 Data'!B75)</x:f>
      </x:c>
      <x:c r="C75" s="92" t="str">
        <x:f>IF('R05 Data'!C75="","",'R05 Data'!C75)</x:f>
      </x:c>
      <x:c r="D75" s="92" t="str">
        <x:f>IF('R05 Data'!D75="","",'R05 Data'!D75)</x:f>
      </x:c>
      <x:c r="E75" s="92" t="str">
        <x:f>IF('R05 Data'!$A75="","",IF(ISNUMBER('R05 Data'!E75),IF(AND('R05 Data'!E75&gt;=1,'R05 Data'!E75&lt;=5,MOD('R05 Data'!E75,1)=0),'R05 Data'!E75,""),""))</x:f>
      </x:c>
      <x:c r="F75" s="92" t="str">
        <x:f>IF('R05 Data'!$A75="","",IF(ISNUMBER('R05 Data'!F75),IF(AND('R05 Data'!F75&gt;=1,'R05 Data'!F75&lt;=5,MOD('R05 Data'!F75,1)=0),'R05 Data'!F75,""),""))</x:f>
      </x:c>
      <x:c r="G75" s="92" t="str">
        <x:f>IF('R05 Data'!$A75="","",IF(ISNUMBER('R05 Data'!G75),IF(AND('R05 Data'!G75&gt;=1,'R05 Data'!G75&lt;=5,MOD('R05 Data'!G75,1)=0),'R05 Data'!G75,""),""))</x:f>
      </x:c>
      <x:c r="H75" s="92" t="str">
        <x:f>IF('R05 Data'!$A75="","",IF(ISNUMBER('R05 Data'!H75),IF(AND('R05 Data'!H75&gt;=1,'R05 Data'!H75&lt;=5,MOD('R05 Data'!H75,1)=0),'R05 Data'!H75,""),""))</x:f>
      </x:c>
      <x:c r="I75" s="92" t="str">
        <x:f>IF('R05 Data'!$A75="","",IF(ISNUMBER('R05 Data'!I75),IF(AND('R05 Data'!I75&gt;=1,'R05 Data'!I75&lt;=5,MOD('R05 Data'!I75,1)=0),'R05 Data'!I75,""),""))</x:f>
      </x:c>
      <x:c r="J75" s="92" t="str">
        <x:f>IF('R05 Data'!$A75="","",IF(ISNUMBER('R05 Data'!J75),IF(AND('R05 Data'!J75&gt;=1,'R05 Data'!J75&lt;=5,MOD('R05 Data'!J75,1)=0),'R05 Data'!J75,""),""))</x:f>
      </x:c>
      <x:c r="K75" s="92" t="str">
        <x:f>IF('R05 Data'!$A75="","",IF(ISNUMBER('R05 Data'!K75),IF(AND('R05 Data'!K75&gt;=1,'R05 Data'!K75&lt;=5,MOD('R05 Data'!K75,1)=0),'R05 Data'!K75,""),""))</x:f>
      </x:c>
      <x:c r="L75" s="92" t="str">
        <x:f>IF('R05 Data'!$A75="","",IF(ISNUMBER('R05 Data'!L75),IF(AND('R05 Data'!L75&gt;=1,'R05 Data'!L75&lt;=5,MOD('R05 Data'!L75,1)=0),'R05 Data'!L75,""),""))</x:f>
      </x:c>
      <x:c r="M75" s="142" t="str">
        <x:f>IF('R05 Data'!$A75="","",IF(ISNUMBER('R05 Data'!M75),IF(AND('R05 Data'!M75&gt;=1,'R05 Data'!M75&lt;=5,MOD('R05 Data'!M75,1)=0),'R05 Data'!M75,""),""))</x:f>
      </x:c>
      <x:c r="N75" s="142" t="str">
        <x:f>IF('R05 Data'!$A75="","",IF(ISNUMBER('R05 Data'!N75),IF(AND('R05 Data'!N75&gt;=1,'R05 Data'!N75&lt;=5,MOD('R05 Data'!N75,1)=0),'R05 Data'!N75,""),""))</x:f>
      </x:c>
      <x:c r="O75" s="142" t="str">
        <x:f>IF('R05 Data'!$A75="","",IF(ISNUMBER('R05 Data'!O75),IF(AND('R05 Data'!O75&gt;=1,'R05 Data'!O75&lt;=5,MOD('R05 Data'!O75,1)=0),'R05 Data'!O75,""),""))</x:f>
      </x:c>
      <x:c r="P75" s="142" t="str">
        <x:f>IF('R05 Data'!$A75="","",IF(ISNUMBER('R05 Data'!P75),IF(AND('R05 Data'!P75&gt;=1,'R05 Data'!P75&lt;=5,MOD('R05 Data'!P75,1)=0),'R05 Data'!P75,""),""))</x:f>
      </x:c>
      <x:c r="Q75" s="142" t="str">
        <x:f>IF('R05 Data'!$A75="","",IF(ISNUMBER('R05 Data'!Q75),IF(AND('R05 Data'!Q75&gt;=1,'R05 Data'!Q75&lt;=5,MOD('R05 Data'!Q75,1)=0),'R05 Data'!Q75,""),""))</x:f>
      </x:c>
      <x:c r="R75" s="142" t="str">
        <x:f>IF('R05 Data'!$A75="","",IF(ISNUMBER('R05 Data'!R75),IF(AND('R05 Data'!R75&gt;=1,'R05 Data'!R75&lt;=5,MOD('R05 Data'!R75,1)=0),'R05 Data'!R75,""),""))</x:f>
      </x:c>
      <x:c r="S75" s="142" t="str">
        <x:f>IF('R05 Data'!$A75="","",IF(ISNUMBER('R05 Data'!S75),IF(AND('R05 Data'!S75&gt;=1,'R05 Data'!S75&lt;=5,MOD('R05 Data'!S75,1)=0),'R05 Data'!S75,""),""))</x:f>
      </x:c>
      <x:c r="T75" s="142" t="str">
        <x:f>IF('R05 Data'!$A75="","",IF(ISNUMBER('R05 Data'!T75),IF(AND('R05 Data'!T75&gt;=1,'R05 Data'!T75&lt;=5,MOD('R05 Data'!T75,1)=0),'R05 Data'!T75,""),""))</x:f>
      </x:c>
      <x:c r="U75" s="142" t="str">
        <x:f>IF('R05 Data'!$A75="","",IF(ISNUMBER('R05 Data'!U75),IF(AND('R05 Data'!U75&gt;=1,'R05 Data'!U75&lt;=5,MOD('R05 Data'!U75,1)=0),'R05 Data'!U75,""),""))</x:f>
      </x:c>
      <x:c r="V75" s="142" t="str">
        <x:f>IF('R05 Data'!$A75="","",IF(ISNUMBER('R05 Data'!V75),IF(AND('R05 Data'!V75&gt;=1,'R05 Data'!V75&lt;=5,MOD('R05 Data'!V75,1)=0),'R05 Data'!V75,""),""))</x:f>
      </x:c>
      <x:c r="W75" s="142" t="str">
        <x:f>IF('R05 Data'!$A75="","",IF(ISNUMBER('R05 Data'!W75),IF(AND('R05 Data'!W75&gt;=1,'R05 Data'!W75&lt;=5,MOD('R05 Data'!W75,1)=0),'R05 Data'!W75,""),""))</x:f>
      </x:c>
      <x:c r="X75" s="142" t="str">
        <x:f>IF('R05 Data'!$A75="","",IF(ISNUMBER('R05 Data'!X75),IF(AND('R05 Data'!X75&gt;=1,'R05 Data'!X75&lt;=5,MOD('R05 Data'!X75,1)=0),'R05 Data'!X75,""),""))</x:f>
      </x:c>
      <x:c r="Y75" s="142" t="str">
        <x:f>IF('R05 Data'!$A75="","",IF(ISNUMBER('R05 Data'!Y75),IF(AND('R05 Data'!Y75&gt;=1,'R05 Data'!Y75&lt;=5,MOD('R05 Data'!Y75,1)=0),'R05 Data'!Y75,""),""))</x:f>
      </x:c>
      <x:c r="Z75" s="142" t="str">
        <x:f>IF('R05 Data'!$A75="","",IF(ISNUMBER('R05 Data'!Z75),IF(AND('R05 Data'!Z75&gt;=1,'R05 Data'!Z75&lt;=5,MOD('R05 Data'!Z75,1)=0),'R05 Data'!Z75,""),""))</x:f>
      </x:c>
      <x:c r="AA75" s="142" t="str">
        <x:f>IF('R05 Data'!$A75="","",IF(ISNUMBER('R05 Data'!AA75),IF(AND('R05 Data'!AA75&gt;=1,'R05 Data'!AA75&lt;=5,MOD('R05 Data'!AA75,1)=0),'R05 Data'!AA75,""),""))</x:f>
      </x:c>
      <x:c r="AB75" s="142" t="str">
        <x:f>IF('R05 Data'!$A75="","",IF(ISNUMBER('R05 Data'!AB75),IF(AND('R05 Data'!AB75&gt;=1,'R05 Data'!AB75&lt;=5,MOD('R05 Data'!AB75,1)=0),'R05 Data'!AB75,""),""))</x:f>
      </x:c>
    </x:row>
    <x:row r="76" ht="22" customHeight="1">
      <x:c r="A76" s="92" t="str">
        <x:f>IF('R05 Data'!A76="","",'R05 Data'!A76)</x:f>
      </x:c>
      <x:c r="B76" s="92" t="str">
        <x:f>IF('R05 Data'!B76="","",'R05 Data'!B76)</x:f>
      </x:c>
      <x:c r="C76" s="92" t="str">
        <x:f>IF('R05 Data'!C76="","",'R05 Data'!C76)</x:f>
      </x:c>
      <x:c r="D76" s="92" t="str">
        <x:f>IF('R05 Data'!D76="","",'R05 Data'!D76)</x:f>
      </x:c>
      <x:c r="E76" s="92" t="str">
        <x:f>IF('R05 Data'!$A76="","",IF(ISNUMBER('R05 Data'!E76),IF(AND('R05 Data'!E76&gt;=1,'R05 Data'!E76&lt;=5,MOD('R05 Data'!E76,1)=0),'R05 Data'!E76,""),""))</x:f>
      </x:c>
      <x:c r="F76" s="92" t="str">
        <x:f>IF('R05 Data'!$A76="","",IF(ISNUMBER('R05 Data'!F76),IF(AND('R05 Data'!F76&gt;=1,'R05 Data'!F76&lt;=5,MOD('R05 Data'!F76,1)=0),'R05 Data'!F76,""),""))</x:f>
      </x:c>
      <x:c r="G76" s="92" t="str">
        <x:f>IF('R05 Data'!$A76="","",IF(ISNUMBER('R05 Data'!G76),IF(AND('R05 Data'!G76&gt;=1,'R05 Data'!G76&lt;=5,MOD('R05 Data'!G76,1)=0),'R05 Data'!G76,""),""))</x:f>
      </x:c>
      <x:c r="H76" s="92" t="str">
        <x:f>IF('R05 Data'!$A76="","",IF(ISNUMBER('R05 Data'!H76),IF(AND('R05 Data'!H76&gt;=1,'R05 Data'!H76&lt;=5,MOD('R05 Data'!H76,1)=0),'R05 Data'!H76,""),""))</x:f>
      </x:c>
      <x:c r="I76" s="92" t="str">
        <x:f>IF('R05 Data'!$A76="","",IF(ISNUMBER('R05 Data'!I76),IF(AND('R05 Data'!I76&gt;=1,'R05 Data'!I76&lt;=5,MOD('R05 Data'!I76,1)=0),'R05 Data'!I76,""),""))</x:f>
      </x:c>
      <x:c r="J76" s="92" t="str">
        <x:f>IF('R05 Data'!$A76="","",IF(ISNUMBER('R05 Data'!J76),IF(AND('R05 Data'!J76&gt;=1,'R05 Data'!J76&lt;=5,MOD('R05 Data'!J76,1)=0),'R05 Data'!J76,""),""))</x:f>
      </x:c>
      <x:c r="K76" s="92" t="str">
        <x:f>IF('R05 Data'!$A76="","",IF(ISNUMBER('R05 Data'!K76),IF(AND('R05 Data'!K76&gt;=1,'R05 Data'!K76&lt;=5,MOD('R05 Data'!K76,1)=0),'R05 Data'!K76,""),""))</x:f>
      </x:c>
      <x:c r="L76" s="92" t="str">
        <x:f>IF('R05 Data'!$A76="","",IF(ISNUMBER('R05 Data'!L76),IF(AND('R05 Data'!L76&gt;=1,'R05 Data'!L76&lt;=5,MOD('R05 Data'!L76,1)=0),'R05 Data'!L76,""),""))</x:f>
      </x:c>
      <x:c r="M76" s="142" t="str">
        <x:f>IF('R05 Data'!$A76="","",IF(ISNUMBER('R05 Data'!M76),IF(AND('R05 Data'!M76&gt;=1,'R05 Data'!M76&lt;=5,MOD('R05 Data'!M76,1)=0),'R05 Data'!M76,""),""))</x:f>
      </x:c>
      <x:c r="N76" s="142" t="str">
        <x:f>IF('R05 Data'!$A76="","",IF(ISNUMBER('R05 Data'!N76),IF(AND('R05 Data'!N76&gt;=1,'R05 Data'!N76&lt;=5,MOD('R05 Data'!N76,1)=0),'R05 Data'!N76,""),""))</x:f>
      </x:c>
      <x:c r="O76" s="142" t="str">
        <x:f>IF('R05 Data'!$A76="","",IF(ISNUMBER('R05 Data'!O76),IF(AND('R05 Data'!O76&gt;=1,'R05 Data'!O76&lt;=5,MOD('R05 Data'!O76,1)=0),'R05 Data'!O76,""),""))</x:f>
      </x:c>
      <x:c r="P76" s="142" t="str">
        <x:f>IF('R05 Data'!$A76="","",IF(ISNUMBER('R05 Data'!P76),IF(AND('R05 Data'!P76&gt;=1,'R05 Data'!P76&lt;=5,MOD('R05 Data'!P76,1)=0),'R05 Data'!P76,""),""))</x:f>
      </x:c>
      <x:c r="Q76" s="142" t="str">
        <x:f>IF('R05 Data'!$A76="","",IF(ISNUMBER('R05 Data'!Q76),IF(AND('R05 Data'!Q76&gt;=1,'R05 Data'!Q76&lt;=5,MOD('R05 Data'!Q76,1)=0),'R05 Data'!Q76,""),""))</x:f>
      </x:c>
      <x:c r="R76" s="142" t="str">
        <x:f>IF('R05 Data'!$A76="","",IF(ISNUMBER('R05 Data'!R76),IF(AND('R05 Data'!R76&gt;=1,'R05 Data'!R76&lt;=5,MOD('R05 Data'!R76,1)=0),'R05 Data'!R76,""),""))</x:f>
      </x:c>
      <x:c r="S76" s="142" t="str">
        <x:f>IF('R05 Data'!$A76="","",IF(ISNUMBER('R05 Data'!S76),IF(AND('R05 Data'!S76&gt;=1,'R05 Data'!S76&lt;=5,MOD('R05 Data'!S76,1)=0),'R05 Data'!S76,""),""))</x:f>
      </x:c>
      <x:c r="T76" s="142" t="str">
        <x:f>IF('R05 Data'!$A76="","",IF(ISNUMBER('R05 Data'!T76),IF(AND('R05 Data'!T76&gt;=1,'R05 Data'!T76&lt;=5,MOD('R05 Data'!T76,1)=0),'R05 Data'!T76,""),""))</x:f>
      </x:c>
      <x:c r="U76" s="142" t="str">
        <x:f>IF('R05 Data'!$A76="","",IF(ISNUMBER('R05 Data'!U76),IF(AND('R05 Data'!U76&gt;=1,'R05 Data'!U76&lt;=5,MOD('R05 Data'!U76,1)=0),'R05 Data'!U76,""),""))</x:f>
      </x:c>
      <x:c r="V76" s="142" t="str">
        <x:f>IF('R05 Data'!$A76="","",IF(ISNUMBER('R05 Data'!V76),IF(AND('R05 Data'!V76&gt;=1,'R05 Data'!V76&lt;=5,MOD('R05 Data'!V76,1)=0),'R05 Data'!V76,""),""))</x:f>
      </x:c>
      <x:c r="W76" s="142" t="str">
        <x:f>IF('R05 Data'!$A76="","",IF(ISNUMBER('R05 Data'!W76),IF(AND('R05 Data'!W76&gt;=1,'R05 Data'!W76&lt;=5,MOD('R05 Data'!W76,1)=0),'R05 Data'!W76,""),""))</x:f>
      </x:c>
      <x:c r="X76" s="142" t="str">
        <x:f>IF('R05 Data'!$A76="","",IF(ISNUMBER('R05 Data'!X76),IF(AND('R05 Data'!X76&gt;=1,'R05 Data'!X76&lt;=5,MOD('R05 Data'!X76,1)=0),'R05 Data'!X76,""),""))</x:f>
      </x:c>
      <x:c r="Y76" s="142" t="str">
        <x:f>IF('R05 Data'!$A76="","",IF(ISNUMBER('R05 Data'!Y76),IF(AND('R05 Data'!Y76&gt;=1,'R05 Data'!Y76&lt;=5,MOD('R05 Data'!Y76,1)=0),'R05 Data'!Y76,""),""))</x:f>
      </x:c>
      <x:c r="Z76" s="142" t="str">
        <x:f>IF('R05 Data'!$A76="","",IF(ISNUMBER('R05 Data'!Z76),IF(AND('R05 Data'!Z76&gt;=1,'R05 Data'!Z76&lt;=5,MOD('R05 Data'!Z76,1)=0),'R05 Data'!Z76,""),""))</x:f>
      </x:c>
      <x:c r="AA76" s="142" t="str">
        <x:f>IF('R05 Data'!$A76="","",IF(ISNUMBER('R05 Data'!AA76),IF(AND('R05 Data'!AA76&gt;=1,'R05 Data'!AA76&lt;=5,MOD('R05 Data'!AA76,1)=0),'R05 Data'!AA76,""),""))</x:f>
      </x:c>
      <x:c r="AB76" s="142" t="str">
        <x:f>IF('R05 Data'!$A76="","",IF(ISNUMBER('R05 Data'!AB76),IF(AND('R05 Data'!AB76&gt;=1,'R05 Data'!AB76&lt;=5,MOD('R05 Data'!AB76,1)=0),'R05 Data'!AB76,""),""))</x:f>
      </x:c>
    </x:row>
    <x:row r="77" ht="22" customHeight="1">
      <x:c r="A77" s="92" t="str">
        <x:f>IF('R05 Data'!A77="","",'R05 Data'!A77)</x:f>
      </x:c>
      <x:c r="B77" s="92" t="str">
        <x:f>IF('R05 Data'!B77="","",'R05 Data'!B77)</x:f>
      </x:c>
      <x:c r="C77" s="92" t="str">
        <x:f>IF('R05 Data'!C77="","",'R05 Data'!C77)</x:f>
      </x:c>
      <x:c r="D77" s="92" t="str">
        <x:f>IF('R05 Data'!D77="","",'R05 Data'!D77)</x:f>
      </x:c>
      <x:c r="E77" s="92" t="str">
        <x:f>IF('R05 Data'!$A77="","",IF(ISNUMBER('R05 Data'!E77),IF(AND('R05 Data'!E77&gt;=1,'R05 Data'!E77&lt;=5,MOD('R05 Data'!E77,1)=0),'R05 Data'!E77,""),""))</x:f>
      </x:c>
      <x:c r="F77" s="92" t="str">
        <x:f>IF('R05 Data'!$A77="","",IF(ISNUMBER('R05 Data'!F77),IF(AND('R05 Data'!F77&gt;=1,'R05 Data'!F77&lt;=5,MOD('R05 Data'!F77,1)=0),'R05 Data'!F77,""),""))</x:f>
      </x:c>
      <x:c r="G77" s="92" t="str">
        <x:f>IF('R05 Data'!$A77="","",IF(ISNUMBER('R05 Data'!G77),IF(AND('R05 Data'!G77&gt;=1,'R05 Data'!G77&lt;=5,MOD('R05 Data'!G77,1)=0),'R05 Data'!G77,""),""))</x:f>
      </x:c>
      <x:c r="H77" s="92" t="str">
        <x:f>IF('R05 Data'!$A77="","",IF(ISNUMBER('R05 Data'!H77),IF(AND('R05 Data'!H77&gt;=1,'R05 Data'!H77&lt;=5,MOD('R05 Data'!H77,1)=0),'R05 Data'!H77,""),""))</x:f>
      </x:c>
      <x:c r="I77" s="92" t="str">
        <x:f>IF('R05 Data'!$A77="","",IF(ISNUMBER('R05 Data'!I77),IF(AND('R05 Data'!I77&gt;=1,'R05 Data'!I77&lt;=5,MOD('R05 Data'!I77,1)=0),'R05 Data'!I77,""),""))</x:f>
      </x:c>
      <x:c r="J77" s="92" t="str">
        <x:f>IF('R05 Data'!$A77="","",IF(ISNUMBER('R05 Data'!J77),IF(AND('R05 Data'!J77&gt;=1,'R05 Data'!J77&lt;=5,MOD('R05 Data'!J77,1)=0),'R05 Data'!J77,""),""))</x:f>
      </x:c>
      <x:c r="K77" s="92" t="str">
        <x:f>IF('R05 Data'!$A77="","",IF(ISNUMBER('R05 Data'!K77),IF(AND('R05 Data'!K77&gt;=1,'R05 Data'!K77&lt;=5,MOD('R05 Data'!K77,1)=0),'R05 Data'!K77,""),""))</x:f>
      </x:c>
      <x:c r="L77" s="92" t="str">
        <x:f>IF('R05 Data'!$A77="","",IF(ISNUMBER('R05 Data'!L77),IF(AND('R05 Data'!L77&gt;=1,'R05 Data'!L77&lt;=5,MOD('R05 Data'!L77,1)=0),'R05 Data'!L77,""),""))</x:f>
      </x:c>
      <x:c r="M77" s="142" t="str">
        <x:f>IF('R05 Data'!$A77="","",IF(ISNUMBER('R05 Data'!M77),IF(AND('R05 Data'!M77&gt;=1,'R05 Data'!M77&lt;=5,MOD('R05 Data'!M77,1)=0),'R05 Data'!M77,""),""))</x:f>
      </x:c>
      <x:c r="N77" s="142" t="str">
        <x:f>IF('R05 Data'!$A77="","",IF(ISNUMBER('R05 Data'!N77),IF(AND('R05 Data'!N77&gt;=1,'R05 Data'!N77&lt;=5,MOD('R05 Data'!N77,1)=0),'R05 Data'!N77,""),""))</x:f>
      </x:c>
      <x:c r="O77" s="142" t="str">
        <x:f>IF('R05 Data'!$A77="","",IF(ISNUMBER('R05 Data'!O77),IF(AND('R05 Data'!O77&gt;=1,'R05 Data'!O77&lt;=5,MOD('R05 Data'!O77,1)=0),'R05 Data'!O77,""),""))</x:f>
      </x:c>
      <x:c r="P77" s="142" t="str">
        <x:f>IF('R05 Data'!$A77="","",IF(ISNUMBER('R05 Data'!P77),IF(AND('R05 Data'!P77&gt;=1,'R05 Data'!P77&lt;=5,MOD('R05 Data'!P77,1)=0),'R05 Data'!P77,""),""))</x:f>
      </x:c>
      <x:c r="Q77" s="142" t="str">
        <x:f>IF('R05 Data'!$A77="","",IF(ISNUMBER('R05 Data'!Q77),IF(AND('R05 Data'!Q77&gt;=1,'R05 Data'!Q77&lt;=5,MOD('R05 Data'!Q77,1)=0),'R05 Data'!Q77,""),""))</x:f>
      </x:c>
      <x:c r="R77" s="142" t="str">
        <x:f>IF('R05 Data'!$A77="","",IF(ISNUMBER('R05 Data'!R77),IF(AND('R05 Data'!R77&gt;=1,'R05 Data'!R77&lt;=5,MOD('R05 Data'!R77,1)=0),'R05 Data'!R77,""),""))</x:f>
      </x:c>
      <x:c r="S77" s="142" t="str">
        <x:f>IF('R05 Data'!$A77="","",IF(ISNUMBER('R05 Data'!S77),IF(AND('R05 Data'!S77&gt;=1,'R05 Data'!S77&lt;=5,MOD('R05 Data'!S77,1)=0),'R05 Data'!S77,""),""))</x:f>
      </x:c>
      <x:c r="T77" s="142" t="str">
        <x:f>IF('R05 Data'!$A77="","",IF(ISNUMBER('R05 Data'!T77),IF(AND('R05 Data'!T77&gt;=1,'R05 Data'!T77&lt;=5,MOD('R05 Data'!T77,1)=0),'R05 Data'!T77,""),""))</x:f>
      </x:c>
      <x:c r="U77" s="142" t="str">
        <x:f>IF('R05 Data'!$A77="","",IF(ISNUMBER('R05 Data'!U77),IF(AND('R05 Data'!U77&gt;=1,'R05 Data'!U77&lt;=5,MOD('R05 Data'!U77,1)=0),'R05 Data'!U77,""),""))</x:f>
      </x:c>
      <x:c r="V77" s="142" t="str">
        <x:f>IF('R05 Data'!$A77="","",IF(ISNUMBER('R05 Data'!V77),IF(AND('R05 Data'!V77&gt;=1,'R05 Data'!V77&lt;=5,MOD('R05 Data'!V77,1)=0),'R05 Data'!V77,""),""))</x:f>
      </x:c>
      <x:c r="W77" s="142" t="str">
        <x:f>IF('R05 Data'!$A77="","",IF(ISNUMBER('R05 Data'!W77),IF(AND('R05 Data'!W77&gt;=1,'R05 Data'!W77&lt;=5,MOD('R05 Data'!W77,1)=0),'R05 Data'!W77,""),""))</x:f>
      </x:c>
      <x:c r="X77" s="142" t="str">
        <x:f>IF('R05 Data'!$A77="","",IF(ISNUMBER('R05 Data'!X77),IF(AND('R05 Data'!X77&gt;=1,'R05 Data'!X77&lt;=5,MOD('R05 Data'!X77,1)=0),'R05 Data'!X77,""),""))</x:f>
      </x:c>
      <x:c r="Y77" s="142" t="str">
        <x:f>IF('R05 Data'!$A77="","",IF(ISNUMBER('R05 Data'!Y77),IF(AND('R05 Data'!Y77&gt;=1,'R05 Data'!Y77&lt;=5,MOD('R05 Data'!Y77,1)=0),'R05 Data'!Y77,""),""))</x:f>
      </x:c>
      <x:c r="Z77" s="142" t="str">
        <x:f>IF('R05 Data'!$A77="","",IF(ISNUMBER('R05 Data'!Z77),IF(AND('R05 Data'!Z77&gt;=1,'R05 Data'!Z77&lt;=5,MOD('R05 Data'!Z77,1)=0),'R05 Data'!Z77,""),""))</x:f>
      </x:c>
      <x:c r="AA77" s="142" t="str">
        <x:f>IF('R05 Data'!$A77="","",IF(ISNUMBER('R05 Data'!AA77),IF(AND('R05 Data'!AA77&gt;=1,'R05 Data'!AA77&lt;=5,MOD('R05 Data'!AA77,1)=0),'R05 Data'!AA77,""),""))</x:f>
      </x:c>
      <x:c r="AB77" s="142" t="str">
        <x:f>IF('R05 Data'!$A77="","",IF(ISNUMBER('R05 Data'!AB77),IF(AND('R05 Data'!AB77&gt;=1,'R05 Data'!AB77&lt;=5,MOD('R05 Data'!AB77,1)=0),'R05 Data'!AB77,""),""))</x:f>
      </x:c>
    </x:row>
    <x:row r="78" ht="22" customHeight="1">
      <x:c r="A78" s="92" t="str">
        <x:f>IF('R05 Data'!A78="","",'R05 Data'!A78)</x:f>
      </x:c>
      <x:c r="B78" s="92" t="str">
        <x:f>IF('R05 Data'!B78="","",'R05 Data'!B78)</x:f>
      </x:c>
      <x:c r="C78" s="92" t="str">
        <x:f>IF('R05 Data'!C78="","",'R05 Data'!C78)</x:f>
      </x:c>
      <x:c r="D78" s="92" t="str">
        <x:f>IF('R05 Data'!D78="","",'R05 Data'!D78)</x:f>
      </x:c>
      <x:c r="E78" s="92" t="str">
        <x:f>IF('R05 Data'!$A78="","",IF(ISNUMBER('R05 Data'!E78),IF(AND('R05 Data'!E78&gt;=1,'R05 Data'!E78&lt;=5,MOD('R05 Data'!E78,1)=0),'R05 Data'!E78,""),""))</x:f>
      </x:c>
      <x:c r="F78" s="92" t="str">
        <x:f>IF('R05 Data'!$A78="","",IF(ISNUMBER('R05 Data'!F78),IF(AND('R05 Data'!F78&gt;=1,'R05 Data'!F78&lt;=5,MOD('R05 Data'!F78,1)=0),'R05 Data'!F78,""),""))</x:f>
      </x:c>
      <x:c r="G78" s="92" t="str">
        <x:f>IF('R05 Data'!$A78="","",IF(ISNUMBER('R05 Data'!G78),IF(AND('R05 Data'!G78&gt;=1,'R05 Data'!G78&lt;=5,MOD('R05 Data'!G78,1)=0),'R05 Data'!G78,""),""))</x:f>
      </x:c>
      <x:c r="H78" s="92" t="str">
        <x:f>IF('R05 Data'!$A78="","",IF(ISNUMBER('R05 Data'!H78),IF(AND('R05 Data'!H78&gt;=1,'R05 Data'!H78&lt;=5,MOD('R05 Data'!H78,1)=0),'R05 Data'!H78,""),""))</x:f>
      </x:c>
      <x:c r="I78" s="92" t="str">
        <x:f>IF('R05 Data'!$A78="","",IF(ISNUMBER('R05 Data'!I78),IF(AND('R05 Data'!I78&gt;=1,'R05 Data'!I78&lt;=5,MOD('R05 Data'!I78,1)=0),'R05 Data'!I78,""),""))</x:f>
      </x:c>
      <x:c r="J78" s="92" t="str">
        <x:f>IF('R05 Data'!$A78="","",IF(ISNUMBER('R05 Data'!J78),IF(AND('R05 Data'!J78&gt;=1,'R05 Data'!J78&lt;=5,MOD('R05 Data'!J78,1)=0),'R05 Data'!J78,""),""))</x:f>
      </x:c>
      <x:c r="K78" s="92" t="str">
        <x:f>IF('R05 Data'!$A78="","",IF(ISNUMBER('R05 Data'!K78),IF(AND('R05 Data'!K78&gt;=1,'R05 Data'!K78&lt;=5,MOD('R05 Data'!K78,1)=0),'R05 Data'!K78,""),""))</x:f>
      </x:c>
      <x:c r="L78" s="92" t="str">
        <x:f>IF('R05 Data'!$A78="","",IF(ISNUMBER('R05 Data'!L78),IF(AND('R05 Data'!L78&gt;=1,'R05 Data'!L78&lt;=5,MOD('R05 Data'!L78,1)=0),'R05 Data'!L78,""),""))</x:f>
      </x:c>
      <x:c r="M78" s="142" t="str">
        <x:f>IF('R05 Data'!$A78="","",IF(ISNUMBER('R05 Data'!M78),IF(AND('R05 Data'!M78&gt;=1,'R05 Data'!M78&lt;=5,MOD('R05 Data'!M78,1)=0),'R05 Data'!M78,""),""))</x:f>
      </x:c>
      <x:c r="N78" s="142" t="str">
        <x:f>IF('R05 Data'!$A78="","",IF(ISNUMBER('R05 Data'!N78),IF(AND('R05 Data'!N78&gt;=1,'R05 Data'!N78&lt;=5,MOD('R05 Data'!N78,1)=0),'R05 Data'!N78,""),""))</x:f>
      </x:c>
      <x:c r="O78" s="142" t="str">
        <x:f>IF('R05 Data'!$A78="","",IF(ISNUMBER('R05 Data'!O78),IF(AND('R05 Data'!O78&gt;=1,'R05 Data'!O78&lt;=5,MOD('R05 Data'!O78,1)=0),'R05 Data'!O78,""),""))</x:f>
      </x:c>
      <x:c r="P78" s="142" t="str">
        <x:f>IF('R05 Data'!$A78="","",IF(ISNUMBER('R05 Data'!P78),IF(AND('R05 Data'!P78&gt;=1,'R05 Data'!P78&lt;=5,MOD('R05 Data'!P78,1)=0),'R05 Data'!P78,""),""))</x:f>
      </x:c>
      <x:c r="Q78" s="142" t="str">
        <x:f>IF('R05 Data'!$A78="","",IF(ISNUMBER('R05 Data'!Q78),IF(AND('R05 Data'!Q78&gt;=1,'R05 Data'!Q78&lt;=5,MOD('R05 Data'!Q78,1)=0),'R05 Data'!Q78,""),""))</x:f>
      </x:c>
      <x:c r="R78" s="142" t="str">
        <x:f>IF('R05 Data'!$A78="","",IF(ISNUMBER('R05 Data'!R78),IF(AND('R05 Data'!R78&gt;=1,'R05 Data'!R78&lt;=5,MOD('R05 Data'!R78,1)=0),'R05 Data'!R78,""),""))</x:f>
      </x:c>
      <x:c r="S78" s="142" t="str">
        <x:f>IF('R05 Data'!$A78="","",IF(ISNUMBER('R05 Data'!S78),IF(AND('R05 Data'!S78&gt;=1,'R05 Data'!S78&lt;=5,MOD('R05 Data'!S78,1)=0),'R05 Data'!S78,""),""))</x:f>
      </x:c>
      <x:c r="T78" s="142" t="str">
        <x:f>IF('R05 Data'!$A78="","",IF(ISNUMBER('R05 Data'!T78),IF(AND('R05 Data'!T78&gt;=1,'R05 Data'!T78&lt;=5,MOD('R05 Data'!T78,1)=0),'R05 Data'!T78,""),""))</x:f>
      </x:c>
      <x:c r="U78" s="142" t="str">
        <x:f>IF('R05 Data'!$A78="","",IF(ISNUMBER('R05 Data'!U78),IF(AND('R05 Data'!U78&gt;=1,'R05 Data'!U78&lt;=5,MOD('R05 Data'!U78,1)=0),'R05 Data'!U78,""),""))</x:f>
      </x:c>
      <x:c r="V78" s="142" t="str">
        <x:f>IF('R05 Data'!$A78="","",IF(ISNUMBER('R05 Data'!V78),IF(AND('R05 Data'!V78&gt;=1,'R05 Data'!V78&lt;=5,MOD('R05 Data'!V78,1)=0),'R05 Data'!V78,""),""))</x:f>
      </x:c>
      <x:c r="W78" s="142" t="str">
        <x:f>IF('R05 Data'!$A78="","",IF(ISNUMBER('R05 Data'!W78),IF(AND('R05 Data'!W78&gt;=1,'R05 Data'!W78&lt;=5,MOD('R05 Data'!W78,1)=0),'R05 Data'!W78,""),""))</x:f>
      </x:c>
      <x:c r="X78" s="142" t="str">
        <x:f>IF('R05 Data'!$A78="","",IF(ISNUMBER('R05 Data'!X78),IF(AND('R05 Data'!X78&gt;=1,'R05 Data'!X78&lt;=5,MOD('R05 Data'!X78,1)=0),'R05 Data'!X78,""),""))</x:f>
      </x:c>
      <x:c r="Y78" s="142" t="str">
        <x:f>IF('R05 Data'!$A78="","",IF(ISNUMBER('R05 Data'!Y78),IF(AND('R05 Data'!Y78&gt;=1,'R05 Data'!Y78&lt;=5,MOD('R05 Data'!Y78,1)=0),'R05 Data'!Y78,""),""))</x:f>
      </x:c>
      <x:c r="Z78" s="142" t="str">
        <x:f>IF('R05 Data'!$A78="","",IF(ISNUMBER('R05 Data'!Z78),IF(AND('R05 Data'!Z78&gt;=1,'R05 Data'!Z78&lt;=5,MOD('R05 Data'!Z78,1)=0),'R05 Data'!Z78,""),""))</x:f>
      </x:c>
      <x:c r="AA78" s="142" t="str">
        <x:f>IF('R05 Data'!$A78="","",IF(ISNUMBER('R05 Data'!AA78),IF(AND('R05 Data'!AA78&gt;=1,'R05 Data'!AA78&lt;=5,MOD('R05 Data'!AA78,1)=0),'R05 Data'!AA78,""),""))</x:f>
      </x:c>
      <x:c r="AB78" s="142" t="str">
        <x:f>IF('R05 Data'!$A78="","",IF(ISNUMBER('R05 Data'!AB78),IF(AND('R05 Data'!AB78&gt;=1,'R05 Data'!AB78&lt;=5,MOD('R05 Data'!AB78,1)=0),'R05 Data'!AB78,""),""))</x:f>
      </x:c>
    </x:row>
    <x:row r="79" ht="22" customHeight="1">
      <x:c r="A79" s="92" t="str">
        <x:f>IF('R05 Data'!A79="","",'R05 Data'!A79)</x:f>
      </x:c>
      <x:c r="B79" s="92" t="str">
        <x:f>IF('R05 Data'!B79="","",'R05 Data'!B79)</x:f>
      </x:c>
      <x:c r="C79" s="92" t="str">
        <x:f>IF('R05 Data'!C79="","",'R05 Data'!C79)</x:f>
      </x:c>
      <x:c r="D79" s="92" t="str">
        <x:f>IF('R05 Data'!D79="","",'R05 Data'!D79)</x:f>
      </x:c>
      <x:c r="E79" s="92" t="str">
        <x:f>IF('R05 Data'!$A79="","",IF(ISNUMBER('R05 Data'!E79),IF(AND('R05 Data'!E79&gt;=1,'R05 Data'!E79&lt;=5,MOD('R05 Data'!E79,1)=0),'R05 Data'!E79,""),""))</x:f>
      </x:c>
      <x:c r="F79" s="92" t="str">
        <x:f>IF('R05 Data'!$A79="","",IF(ISNUMBER('R05 Data'!F79),IF(AND('R05 Data'!F79&gt;=1,'R05 Data'!F79&lt;=5,MOD('R05 Data'!F79,1)=0),'R05 Data'!F79,""),""))</x:f>
      </x:c>
      <x:c r="G79" s="92" t="str">
        <x:f>IF('R05 Data'!$A79="","",IF(ISNUMBER('R05 Data'!G79),IF(AND('R05 Data'!G79&gt;=1,'R05 Data'!G79&lt;=5,MOD('R05 Data'!G79,1)=0),'R05 Data'!G79,""),""))</x:f>
      </x:c>
      <x:c r="H79" s="92" t="str">
        <x:f>IF('R05 Data'!$A79="","",IF(ISNUMBER('R05 Data'!H79),IF(AND('R05 Data'!H79&gt;=1,'R05 Data'!H79&lt;=5,MOD('R05 Data'!H79,1)=0),'R05 Data'!H79,""),""))</x:f>
      </x:c>
      <x:c r="I79" s="92" t="str">
        <x:f>IF('R05 Data'!$A79="","",IF(ISNUMBER('R05 Data'!I79),IF(AND('R05 Data'!I79&gt;=1,'R05 Data'!I79&lt;=5,MOD('R05 Data'!I79,1)=0),'R05 Data'!I79,""),""))</x:f>
      </x:c>
      <x:c r="J79" s="92" t="str">
        <x:f>IF('R05 Data'!$A79="","",IF(ISNUMBER('R05 Data'!J79),IF(AND('R05 Data'!J79&gt;=1,'R05 Data'!J79&lt;=5,MOD('R05 Data'!J79,1)=0),'R05 Data'!J79,""),""))</x:f>
      </x:c>
      <x:c r="K79" s="92" t="str">
        <x:f>IF('R05 Data'!$A79="","",IF(ISNUMBER('R05 Data'!K79),IF(AND('R05 Data'!K79&gt;=1,'R05 Data'!K79&lt;=5,MOD('R05 Data'!K79,1)=0),'R05 Data'!K79,""),""))</x:f>
      </x:c>
      <x:c r="L79" s="92" t="str">
        <x:f>IF('R05 Data'!$A79="","",IF(ISNUMBER('R05 Data'!L79),IF(AND('R05 Data'!L79&gt;=1,'R05 Data'!L79&lt;=5,MOD('R05 Data'!L79,1)=0),'R05 Data'!L79,""),""))</x:f>
      </x:c>
      <x:c r="M79" s="142" t="str">
        <x:f>IF('R05 Data'!$A79="","",IF(ISNUMBER('R05 Data'!M79),IF(AND('R05 Data'!M79&gt;=1,'R05 Data'!M79&lt;=5,MOD('R05 Data'!M79,1)=0),'R05 Data'!M79,""),""))</x:f>
      </x:c>
      <x:c r="N79" s="142" t="str">
        <x:f>IF('R05 Data'!$A79="","",IF(ISNUMBER('R05 Data'!N79),IF(AND('R05 Data'!N79&gt;=1,'R05 Data'!N79&lt;=5,MOD('R05 Data'!N79,1)=0),'R05 Data'!N79,""),""))</x:f>
      </x:c>
      <x:c r="O79" s="142" t="str">
        <x:f>IF('R05 Data'!$A79="","",IF(ISNUMBER('R05 Data'!O79),IF(AND('R05 Data'!O79&gt;=1,'R05 Data'!O79&lt;=5,MOD('R05 Data'!O79,1)=0),'R05 Data'!O79,""),""))</x:f>
      </x:c>
      <x:c r="P79" s="142" t="str">
        <x:f>IF('R05 Data'!$A79="","",IF(ISNUMBER('R05 Data'!P79),IF(AND('R05 Data'!P79&gt;=1,'R05 Data'!P79&lt;=5,MOD('R05 Data'!P79,1)=0),'R05 Data'!P79,""),""))</x:f>
      </x:c>
      <x:c r="Q79" s="142" t="str">
        <x:f>IF('R05 Data'!$A79="","",IF(ISNUMBER('R05 Data'!Q79),IF(AND('R05 Data'!Q79&gt;=1,'R05 Data'!Q79&lt;=5,MOD('R05 Data'!Q79,1)=0),'R05 Data'!Q79,""),""))</x:f>
      </x:c>
      <x:c r="R79" s="142" t="str">
        <x:f>IF('R05 Data'!$A79="","",IF(ISNUMBER('R05 Data'!R79),IF(AND('R05 Data'!R79&gt;=1,'R05 Data'!R79&lt;=5,MOD('R05 Data'!R79,1)=0),'R05 Data'!R79,""),""))</x:f>
      </x:c>
      <x:c r="S79" s="142" t="str">
        <x:f>IF('R05 Data'!$A79="","",IF(ISNUMBER('R05 Data'!S79),IF(AND('R05 Data'!S79&gt;=1,'R05 Data'!S79&lt;=5,MOD('R05 Data'!S79,1)=0),'R05 Data'!S79,""),""))</x:f>
      </x:c>
      <x:c r="T79" s="142" t="str">
        <x:f>IF('R05 Data'!$A79="","",IF(ISNUMBER('R05 Data'!T79),IF(AND('R05 Data'!T79&gt;=1,'R05 Data'!T79&lt;=5,MOD('R05 Data'!T79,1)=0),'R05 Data'!T79,""),""))</x:f>
      </x:c>
      <x:c r="U79" s="142" t="str">
        <x:f>IF('R05 Data'!$A79="","",IF(ISNUMBER('R05 Data'!U79),IF(AND('R05 Data'!U79&gt;=1,'R05 Data'!U79&lt;=5,MOD('R05 Data'!U79,1)=0),'R05 Data'!U79,""),""))</x:f>
      </x:c>
      <x:c r="V79" s="142" t="str">
        <x:f>IF('R05 Data'!$A79="","",IF(ISNUMBER('R05 Data'!V79),IF(AND('R05 Data'!V79&gt;=1,'R05 Data'!V79&lt;=5,MOD('R05 Data'!V79,1)=0),'R05 Data'!V79,""),""))</x:f>
      </x:c>
      <x:c r="W79" s="142" t="str">
        <x:f>IF('R05 Data'!$A79="","",IF(ISNUMBER('R05 Data'!W79),IF(AND('R05 Data'!W79&gt;=1,'R05 Data'!W79&lt;=5,MOD('R05 Data'!W79,1)=0),'R05 Data'!W79,""),""))</x:f>
      </x:c>
      <x:c r="X79" s="142" t="str">
        <x:f>IF('R05 Data'!$A79="","",IF(ISNUMBER('R05 Data'!X79),IF(AND('R05 Data'!X79&gt;=1,'R05 Data'!X79&lt;=5,MOD('R05 Data'!X79,1)=0),'R05 Data'!X79,""),""))</x:f>
      </x:c>
      <x:c r="Y79" s="142" t="str">
        <x:f>IF('R05 Data'!$A79="","",IF(ISNUMBER('R05 Data'!Y79),IF(AND('R05 Data'!Y79&gt;=1,'R05 Data'!Y79&lt;=5,MOD('R05 Data'!Y79,1)=0),'R05 Data'!Y79,""),""))</x:f>
      </x:c>
      <x:c r="Z79" s="142" t="str">
        <x:f>IF('R05 Data'!$A79="","",IF(ISNUMBER('R05 Data'!Z79),IF(AND('R05 Data'!Z79&gt;=1,'R05 Data'!Z79&lt;=5,MOD('R05 Data'!Z79,1)=0),'R05 Data'!Z79,""),""))</x:f>
      </x:c>
      <x:c r="AA79" s="142" t="str">
        <x:f>IF('R05 Data'!$A79="","",IF(ISNUMBER('R05 Data'!AA79),IF(AND('R05 Data'!AA79&gt;=1,'R05 Data'!AA79&lt;=5,MOD('R05 Data'!AA79,1)=0),'R05 Data'!AA79,""),""))</x:f>
      </x:c>
      <x:c r="AB79" s="142" t="str">
        <x:f>IF('R05 Data'!$A79="","",IF(ISNUMBER('R05 Data'!AB79),IF(AND('R05 Data'!AB79&gt;=1,'R05 Data'!AB79&lt;=5,MOD('R05 Data'!AB79,1)=0),'R05 Data'!AB79,""),""))</x:f>
      </x:c>
    </x:row>
    <x:row r="80" ht="22" customHeight="1">
      <x:c r="A80" s="92" t="str">
        <x:f>IF('R05 Data'!A80="","",'R05 Data'!A80)</x:f>
      </x:c>
      <x:c r="B80" s="92" t="str">
        <x:f>IF('R05 Data'!B80="","",'R05 Data'!B80)</x:f>
      </x:c>
      <x:c r="C80" s="92" t="str">
        <x:f>IF('R05 Data'!C80="","",'R05 Data'!C80)</x:f>
      </x:c>
      <x:c r="D80" s="92" t="str">
        <x:f>IF('R05 Data'!D80="","",'R05 Data'!D80)</x:f>
      </x:c>
      <x:c r="E80" s="92" t="str">
        <x:f>IF('R05 Data'!$A80="","",IF(ISNUMBER('R05 Data'!E80),IF(AND('R05 Data'!E80&gt;=1,'R05 Data'!E80&lt;=5,MOD('R05 Data'!E80,1)=0),'R05 Data'!E80,""),""))</x:f>
      </x:c>
      <x:c r="F80" s="92" t="str">
        <x:f>IF('R05 Data'!$A80="","",IF(ISNUMBER('R05 Data'!F80),IF(AND('R05 Data'!F80&gt;=1,'R05 Data'!F80&lt;=5,MOD('R05 Data'!F80,1)=0),'R05 Data'!F80,""),""))</x:f>
      </x:c>
      <x:c r="G80" s="92" t="str">
        <x:f>IF('R05 Data'!$A80="","",IF(ISNUMBER('R05 Data'!G80),IF(AND('R05 Data'!G80&gt;=1,'R05 Data'!G80&lt;=5,MOD('R05 Data'!G80,1)=0),'R05 Data'!G80,""),""))</x:f>
      </x:c>
      <x:c r="H80" s="92" t="str">
        <x:f>IF('R05 Data'!$A80="","",IF(ISNUMBER('R05 Data'!H80),IF(AND('R05 Data'!H80&gt;=1,'R05 Data'!H80&lt;=5,MOD('R05 Data'!H80,1)=0),'R05 Data'!H80,""),""))</x:f>
      </x:c>
      <x:c r="I80" s="92" t="str">
        <x:f>IF('R05 Data'!$A80="","",IF(ISNUMBER('R05 Data'!I80),IF(AND('R05 Data'!I80&gt;=1,'R05 Data'!I80&lt;=5,MOD('R05 Data'!I80,1)=0),'R05 Data'!I80,""),""))</x:f>
      </x:c>
      <x:c r="J80" s="92" t="str">
        <x:f>IF('R05 Data'!$A80="","",IF(ISNUMBER('R05 Data'!J80),IF(AND('R05 Data'!J80&gt;=1,'R05 Data'!J80&lt;=5,MOD('R05 Data'!J80,1)=0),'R05 Data'!J80,""),""))</x:f>
      </x:c>
      <x:c r="K80" s="92" t="str">
        <x:f>IF('R05 Data'!$A80="","",IF(ISNUMBER('R05 Data'!K80),IF(AND('R05 Data'!K80&gt;=1,'R05 Data'!K80&lt;=5,MOD('R05 Data'!K80,1)=0),'R05 Data'!K80,""),""))</x:f>
      </x:c>
      <x:c r="L80" s="92" t="str">
        <x:f>IF('R05 Data'!$A80="","",IF(ISNUMBER('R05 Data'!L80),IF(AND('R05 Data'!L80&gt;=1,'R05 Data'!L80&lt;=5,MOD('R05 Data'!L80,1)=0),'R05 Data'!L80,""),""))</x:f>
      </x:c>
      <x:c r="M80" s="142" t="str">
        <x:f>IF('R05 Data'!$A80="","",IF(ISNUMBER('R05 Data'!M80),IF(AND('R05 Data'!M80&gt;=1,'R05 Data'!M80&lt;=5,MOD('R05 Data'!M80,1)=0),'R05 Data'!M80,""),""))</x:f>
      </x:c>
      <x:c r="N80" s="142" t="str">
        <x:f>IF('R05 Data'!$A80="","",IF(ISNUMBER('R05 Data'!N80),IF(AND('R05 Data'!N80&gt;=1,'R05 Data'!N80&lt;=5,MOD('R05 Data'!N80,1)=0),'R05 Data'!N80,""),""))</x:f>
      </x:c>
      <x:c r="O80" s="142" t="str">
        <x:f>IF('R05 Data'!$A80="","",IF(ISNUMBER('R05 Data'!O80),IF(AND('R05 Data'!O80&gt;=1,'R05 Data'!O80&lt;=5,MOD('R05 Data'!O80,1)=0),'R05 Data'!O80,""),""))</x:f>
      </x:c>
      <x:c r="P80" s="142" t="str">
        <x:f>IF('R05 Data'!$A80="","",IF(ISNUMBER('R05 Data'!P80),IF(AND('R05 Data'!P80&gt;=1,'R05 Data'!P80&lt;=5,MOD('R05 Data'!P80,1)=0),'R05 Data'!P80,""),""))</x:f>
      </x:c>
      <x:c r="Q80" s="142" t="str">
        <x:f>IF('R05 Data'!$A80="","",IF(ISNUMBER('R05 Data'!Q80),IF(AND('R05 Data'!Q80&gt;=1,'R05 Data'!Q80&lt;=5,MOD('R05 Data'!Q80,1)=0),'R05 Data'!Q80,""),""))</x:f>
      </x:c>
      <x:c r="R80" s="142" t="str">
        <x:f>IF('R05 Data'!$A80="","",IF(ISNUMBER('R05 Data'!R80),IF(AND('R05 Data'!R80&gt;=1,'R05 Data'!R80&lt;=5,MOD('R05 Data'!R80,1)=0),'R05 Data'!R80,""),""))</x:f>
      </x:c>
      <x:c r="S80" s="142" t="str">
        <x:f>IF('R05 Data'!$A80="","",IF(ISNUMBER('R05 Data'!S80),IF(AND('R05 Data'!S80&gt;=1,'R05 Data'!S80&lt;=5,MOD('R05 Data'!S80,1)=0),'R05 Data'!S80,""),""))</x:f>
      </x:c>
      <x:c r="T80" s="142" t="str">
        <x:f>IF('R05 Data'!$A80="","",IF(ISNUMBER('R05 Data'!T80),IF(AND('R05 Data'!T80&gt;=1,'R05 Data'!T80&lt;=5,MOD('R05 Data'!T80,1)=0),'R05 Data'!T80,""),""))</x:f>
      </x:c>
      <x:c r="U80" s="142" t="str">
        <x:f>IF('R05 Data'!$A80="","",IF(ISNUMBER('R05 Data'!U80),IF(AND('R05 Data'!U80&gt;=1,'R05 Data'!U80&lt;=5,MOD('R05 Data'!U80,1)=0),'R05 Data'!U80,""),""))</x:f>
      </x:c>
      <x:c r="V80" s="142" t="str">
        <x:f>IF('R05 Data'!$A80="","",IF(ISNUMBER('R05 Data'!V80),IF(AND('R05 Data'!V80&gt;=1,'R05 Data'!V80&lt;=5,MOD('R05 Data'!V80,1)=0),'R05 Data'!V80,""),""))</x:f>
      </x:c>
      <x:c r="W80" s="142" t="str">
        <x:f>IF('R05 Data'!$A80="","",IF(ISNUMBER('R05 Data'!W80),IF(AND('R05 Data'!W80&gt;=1,'R05 Data'!W80&lt;=5,MOD('R05 Data'!W80,1)=0),'R05 Data'!W80,""),""))</x:f>
      </x:c>
      <x:c r="X80" s="142" t="str">
        <x:f>IF('R05 Data'!$A80="","",IF(ISNUMBER('R05 Data'!X80),IF(AND('R05 Data'!X80&gt;=1,'R05 Data'!X80&lt;=5,MOD('R05 Data'!X80,1)=0),'R05 Data'!X80,""),""))</x:f>
      </x:c>
      <x:c r="Y80" s="142" t="str">
        <x:f>IF('R05 Data'!$A80="","",IF(ISNUMBER('R05 Data'!Y80),IF(AND('R05 Data'!Y80&gt;=1,'R05 Data'!Y80&lt;=5,MOD('R05 Data'!Y80,1)=0),'R05 Data'!Y80,""),""))</x:f>
      </x:c>
      <x:c r="Z80" s="142" t="str">
        <x:f>IF('R05 Data'!$A80="","",IF(ISNUMBER('R05 Data'!Z80),IF(AND('R05 Data'!Z80&gt;=1,'R05 Data'!Z80&lt;=5,MOD('R05 Data'!Z80,1)=0),'R05 Data'!Z80,""),""))</x:f>
      </x:c>
      <x:c r="AA80" s="142" t="str">
        <x:f>IF('R05 Data'!$A80="","",IF(ISNUMBER('R05 Data'!AA80),IF(AND('R05 Data'!AA80&gt;=1,'R05 Data'!AA80&lt;=5,MOD('R05 Data'!AA80,1)=0),'R05 Data'!AA80,""),""))</x:f>
      </x:c>
      <x:c r="AB80" s="142" t="str">
        <x:f>IF('R05 Data'!$A80="","",IF(ISNUMBER('R05 Data'!AB80),IF(AND('R05 Data'!AB80&gt;=1,'R05 Data'!AB80&lt;=5,MOD('R05 Data'!AB80,1)=0),'R05 Data'!AB80,""),""))</x:f>
      </x:c>
    </x:row>
    <x:row r="81" ht="22" customHeight="1">
      <x:c r="A81" s="92" t="str">
        <x:f>IF('R05 Data'!A81="","",'R05 Data'!A81)</x:f>
      </x:c>
      <x:c r="B81" s="92" t="str">
        <x:f>IF('R05 Data'!B81="","",'R05 Data'!B81)</x:f>
      </x:c>
      <x:c r="C81" s="92" t="str">
        <x:f>IF('R05 Data'!C81="","",'R05 Data'!C81)</x:f>
      </x:c>
      <x:c r="D81" s="92" t="str">
        <x:f>IF('R05 Data'!D81="","",'R05 Data'!D81)</x:f>
      </x:c>
      <x:c r="E81" s="92" t="str">
        <x:f>IF('R05 Data'!$A81="","",IF(ISNUMBER('R05 Data'!E81),IF(AND('R05 Data'!E81&gt;=1,'R05 Data'!E81&lt;=5,MOD('R05 Data'!E81,1)=0),'R05 Data'!E81,""),""))</x:f>
      </x:c>
      <x:c r="F81" s="92" t="str">
        <x:f>IF('R05 Data'!$A81="","",IF(ISNUMBER('R05 Data'!F81),IF(AND('R05 Data'!F81&gt;=1,'R05 Data'!F81&lt;=5,MOD('R05 Data'!F81,1)=0),'R05 Data'!F81,""),""))</x:f>
      </x:c>
      <x:c r="G81" s="92" t="str">
        <x:f>IF('R05 Data'!$A81="","",IF(ISNUMBER('R05 Data'!G81),IF(AND('R05 Data'!G81&gt;=1,'R05 Data'!G81&lt;=5,MOD('R05 Data'!G81,1)=0),'R05 Data'!G81,""),""))</x:f>
      </x:c>
      <x:c r="H81" s="92" t="str">
        <x:f>IF('R05 Data'!$A81="","",IF(ISNUMBER('R05 Data'!H81),IF(AND('R05 Data'!H81&gt;=1,'R05 Data'!H81&lt;=5,MOD('R05 Data'!H81,1)=0),'R05 Data'!H81,""),""))</x:f>
      </x:c>
      <x:c r="I81" s="92" t="str">
        <x:f>IF('R05 Data'!$A81="","",IF(ISNUMBER('R05 Data'!I81),IF(AND('R05 Data'!I81&gt;=1,'R05 Data'!I81&lt;=5,MOD('R05 Data'!I81,1)=0),'R05 Data'!I81,""),""))</x:f>
      </x:c>
      <x:c r="J81" s="92" t="str">
        <x:f>IF('R05 Data'!$A81="","",IF(ISNUMBER('R05 Data'!J81),IF(AND('R05 Data'!J81&gt;=1,'R05 Data'!J81&lt;=5,MOD('R05 Data'!J81,1)=0),'R05 Data'!J81,""),""))</x:f>
      </x:c>
      <x:c r="K81" s="92" t="str">
        <x:f>IF('R05 Data'!$A81="","",IF(ISNUMBER('R05 Data'!K81),IF(AND('R05 Data'!K81&gt;=1,'R05 Data'!K81&lt;=5,MOD('R05 Data'!K81,1)=0),'R05 Data'!K81,""),""))</x:f>
      </x:c>
      <x:c r="L81" s="92" t="str">
        <x:f>IF('R05 Data'!$A81="","",IF(ISNUMBER('R05 Data'!L81),IF(AND('R05 Data'!L81&gt;=1,'R05 Data'!L81&lt;=5,MOD('R05 Data'!L81,1)=0),'R05 Data'!L81,""),""))</x:f>
      </x:c>
      <x:c r="M81" s="142" t="str">
        <x:f>IF('R05 Data'!$A81="","",IF(ISNUMBER('R05 Data'!M81),IF(AND('R05 Data'!M81&gt;=1,'R05 Data'!M81&lt;=5,MOD('R05 Data'!M81,1)=0),'R05 Data'!M81,""),""))</x:f>
      </x:c>
      <x:c r="N81" s="142" t="str">
        <x:f>IF('R05 Data'!$A81="","",IF(ISNUMBER('R05 Data'!N81),IF(AND('R05 Data'!N81&gt;=1,'R05 Data'!N81&lt;=5,MOD('R05 Data'!N81,1)=0),'R05 Data'!N81,""),""))</x:f>
      </x:c>
      <x:c r="O81" s="142" t="str">
        <x:f>IF('R05 Data'!$A81="","",IF(ISNUMBER('R05 Data'!O81),IF(AND('R05 Data'!O81&gt;=1,'R05 Data'!O81&lt;=5,MOD('R05 Data'!O81,1)=0),'R05 Data'!O81,""),""))</x:f>
      </x:c>
      <x:c r="P81" s="142" t="str">
        <x:f>IF('R05 Data'!$A81="","",IF(ISNUMBER('R05 Data'!P81),IF(AND('R05 Data'!P81&gt;=1,'R05 Data'!P81&lt;=5,MOD('R05 Data'!P81,1)=0),'R05 Data'!P81,""),""))</x:f>
      </x:c>
      <x:c r="Q81" s="142" t="str">
        <x:f>IF('R05 Data'!$A81="","",IF(ISNUMBER('R05 Data'!Q81),IF(AND('R05 Data'!Q81&gt;=1,'R05 Data'!Q81&lt;=5,MOD('R05 Data'!Q81,1)=0),'R05 Data'!Q81,""),""))</x:f>
      </x:c>
      <x:c r="R81" s="142" t="str">
        <x:f>IF('R05 Data'!$A81="","",IF(ISNUMBER('R05 Data'!R81),IF(AND('R05 Data'!R81&gt;=1,'R05 Data'!R81&lt;=5,MOD('R05 Data'!R81,1)=0),'R05 Data'!R81,""),""))</x:f>
      </x:c>
      <x:c r="S81" s="142" t="str">
        <x:f>IF('R05 Data'!$A81="","",IF(ISNUMBER('R05 Data'!S81),IF(AND('R05 Data'!S81&gt;=1,'R05 Data'!S81&lt;=5,MOD('R05 Data'!S81,1)=0),'R05 Data'!S81,""),""))</x:f>
      </x:c>
      <x:c r="T81" s="142" t="str">
        <x:f>IF('R05 Data'!$A81="","",IF(ISNUMBER('R05 Data'!T81),IF(AND('R05 Data'!T81&gt;=1,'R05 Data'!T81&lt;=5,MOD('R05 Data'!T81,1)=0),'R05 Data'!T81,""),""))</x:f>
      </x:c>
      <x:c r="U81" s="142" t="str">
        <x:f>IF('R05 Data'!$A81="","",IF(ISNUMBER('R05 Data'!U81),IF(AND('R05 Data'!U81&gt;=1,'R05 Data'!U81&lt;=5,MOD('R05 Data'!U81,1)=0),'R05 Data'!U81,""),""))</x:f>
      </x:c>
      <x:c r="V81" s="142" t="str">
        <x:f>IF('R05 Data'!$A81="","",IF(ISNUMBER('R05 Data'!V81),IF(AND('R05 Data'!V81&gt;=1,'R05 Data'!V81&lt;=5,MOD('R05 Data'!V81,1)=0),'R05 Data'!V81,""),""))</x:f>
      </x:c>
      <x:c r="W81" s="142" t="str">
        <x:f>IF('R05 Data'!$A81="","",IF(ISNUMBER('R05 Data'!W81),IF(AND('R05 Data'!W81&gt;=1,'R05 Data'!W81&lt;=5,MOD('R05 Data'!W81,1)=0),'R05 Data'!W81,""),""))</x:f>
      </x:c>
      <x:c r="X81" s="142" t="str">
        <x:f>IF('R05 Data'!$A81="","",IF(ISNUMBER('R05 Data'!X81),IF(AND('R05 Data'!X81&gt;=1,'R05 Data'!X81&lt;=5,MOD('R05 Data'!X81,1)=0),'R05 Data'!X81,""),""))</x:f>
      </x:c>
      <x:c r="Y81" s="142" t="str">
        <x:f>IF('R05 Data'!$A81="","",IF(ISNUMBER('R05 Data'!Y81),IF(AND('R05 Data'!Y81&gt;=1,'R05 Data'!Y81&lt;=5,MOD('R05 Data'!Y81,1)=0),'R05 Data'!Y81,""),""))</x:f>
      </x:c>
      <x:c r="Z81" s="142" t="str">
        <x:f>IF('R05 Data'!$A81="","",IF(ISNUMBER('R05 Data'!Z81),IF(AND('R05 Data'!Z81&gt;=1,'R05 Data'!Z81&lt;=5,MOD('R05 Data'!Z81,1)=0),'R05 Data'!Z81,""),""))</x:f>
      </x:c>
      <x:c r="AA81" s="142" t="str">
        <x:f>IF('R05 Data'!$A81="","",IF(ISNUMBER('R05 Data'!AA81),IF(AND('R05 Data'!AA81&gt;=1,'R05 Data'!AA81&lt;=5,MOD('R05 Data'!AA81,1)=0),'R05 Data'!AA81,""),""))</x:f>
      </x:c>
      <x:c r="AB81" s="142" t="str">
        <x:f>IF('R05 Data'!$A81="","",IF(ISNUMBER('R05 Data'!AB81),IF(AND('R05 Data'!AB81&gt;=1,'R05 Data'!AB81&lt;=5,MOD('R05 Data'!AB81,1)=0),'R05 Data'!AB81,""),""))</x:f>
      </x:c>
    </x:row>
    <x:row r="82" ht="22" customHeight="1">
      <x:c r="A82" s="92" t="str">
        <x:f>IF('R05 Data'!A82="","",'R05 Data'!A82)</x:f>
      </x:c>
      <x:c r="B82" s="92" t="str">
        <x:f>IF('R05 Data'!B82="","",'R05 Data'!B82)</x:f>
      </x:c>
      <x:c r="C82" s="92" t="str">
        <x:f>IF('R05 Data'!C82="","",'R05 Data'!C82)</x:f>
      </x:c>
      <x:c r="D82" s="92" t="str">
        <x:f>IF('R05 Data'!D82="","",'R05 Data'!D82)</x:f>
      </x:c>
      <x:c r="E82" s="92" t="str">
        <x:f>IF('R05 Data'!$A82="","",IF(ISNUMBER('R05 Data'!E82),IF(AND('R05 Data'!E82&gt;=1,'R05 Data'!E82&lt;=5,MOD('R05 Data'!E82,1)=0),'R05 Data'!E82,""),""))</x:f>
      </x:c>
      <x:c r="F82" s="92" t="str">
        <x:f>IF('R05 Data'!$A82="","",IF(ISNUMBER('R05 Data'!F82),IF(AND('R05 Data'!F82&gt;=1,'R05 Data'!F82&lt;=5,MOD('R05 Data'!F82,1)=0),'R05 Data'!F82,""),""))</x:f>
      </x:c>
      <x:c r="G82" s="92" t="str">
        <x:f>IF('R05 Data'!$A82="","",IF(ISNUMBER('R05 Data'!G82),IF(AND('R05 Data'!G82&gt;=1,'R05 Data'!G82&lt;=5,MOD('R05 Data'!G82,1)=0),'R05 Data'!G82,""),""))</x:f>
      </x:c>
      <x:c r="H82" s="92" t="str">
        <x:f>IF('R05 Data'!$A82="","",IF(ISNUMBER('R05 Data'!H82),IF(AND('R05 Data'!H82&gt;=1,'R05 Data'!H82&lt;=5,MOD('R05 Data'!H82,1)=0),'R05 Data'!H82,""),""))</x:f>
      </x:c>
      <x:c r="I82" s="92" t="str">
        <x:f>IF('R05 Data'!$A82="","",IF(ISNUMBER('R05 Data'!I82),IF(AND('R05 Data'!I82&gt;=1,'R05 Data'!I82&lt;=5,MOD('R05 Data'!I82,1)=0),'R05 Data'!I82,""),""))</x:f>
      </x:c>
      <x:c r="J82" s="92" t="str">
        <x:f>IF('R05 Data'!$A82="","",IF(ISNUMBER('R05 Data'!J82),IF(AND('R05 Data'!J82&gt;=1,'R05 Data'!J82&lt;=5,MOD('R05 Data'!J82,1)=0),'R05 Data'!J82,""),""))</x:f>
      </x:c>
      <x:c r="K82" s="92" t="str">
        <x:f>IF('R05 Data'!$A82="","",IF(ISNUMBER('R05 Data'!K82),IF(AND('R05 Data'!K82&gt;=1,'R05 Data'!K82&lt;=5,MOD('R05 Data'!K82,1)=0),'R05 Data'!K82,""),""))</x:f>
      </x:c>
      <x:c r="L82" s="92" t="str">
        <x:f>IF('R05 Data'!$A82="","",IF(ISNUMBER('R05 Data'!L82),IF(AND('R05 Data'!L82&gt;=1,'R05 Data'!L82&lt;=5,MOD('R05 Data'!L82,1)=0),'R05 Data'!L82,""),""))</x:f>
      </x:c>
      <x:c r="M82" s="142" t="str">
        <x:f>IF('R05 Data'!$A82="","",IF(ISNUMBER('R05 Data'!M82),IF(AND('R05 Data'!M82&gt;=1,'R05 Data'!M82&lt;=5,MOD('R05 Data'!M82,1)=0),'R05 Data'!M82,""),""))</x:f>
      </x:c>
      <x:c r="N82" s="142" t="str">
        <x:f>IF('R05 Data'!$A82="","",IF(ISNUMBER('R05 Data'!N82),IF(AND('R05 Data'!N82&gt;=1,'R05 Data'!N82&lt;=5,MOD('R05 Data'!N82,1)=0),'R05 Data'!N82,""),""))</x:f>
      </x:c>
      <x:c r="O82" s="142" t="str">
        <x:f>IF('R05 Data'!$A82="","",IF(ISNUMBER('R05 Data'!O82),IF(AND('R05 Data'!O82&gt;=1,'R05 Data'!O82&lt;=5,MOD('R05 Data'!O82,1)=0),'R05 Data'!O82,""),""))</x:f>
      </x:c>
      <x:c r="P82" s="142" t="str">
        <x:f>IF('R05 Data'!$A82="","",IF(ISNUMBER('R05 Data'!P82),IF(AND('R05 Data'!P82&gt;=1,'R05 Data'!P82&lt;=5,MOD('R05 Data'!P82,1)=0),'R05 Data'!P82,""),""))</x:f>
      </x:c>
      <x:c r="Q82" s="142" t="str">
        <x:f>IF('R05 Data'!$A82="","",IF(ISNUMBER('R05 Data'!Q82),IF(AND('R05 Data'!Q82&gt;=1,'R05 Data'!Q82&lt;=5,MOD('R05 Data'!Q82,1)=0),'R05 Data'!Q82,""),""))</x:f>
      </x:c>
      <x:c r="R82" s="142" t="str">
        <x:f>IF('R05 Data'!$A82="","",IF(ISNUMBER('R05 Data'!R82),IF(AND('R05 Data'!R82&gt;=1,'R05 Data'!R82&lt;=5,MOD('R05 Data'!R82,1)=0),'R05 Data'!R82,""),""))</x:f>
      </x:c>
      <x:c r="S82" s="142" t="str">
        <x:f>IF('R05 Data'!$A82="","",IF(ISNUMBER('R05 Data'!S82),IF(AND('R05 Data'!S82&gt;=1,'R05 Data'!S82&lt;=5,MOD('R05 Data'!S82,1)=0),'R05 Data'!S82,""),""))</x:f>
      </x:c>
      <x:c r="T82" s="142" t="str">
        <x:f>IF('R05 Data'!$A82="","",IF(ISNUMBER('R05 Data'!T82),IF(AND('R05 Data'!T82&gt;=1,'R05 Data'!T82&lt;=5,MOD('R05 Data'!T82,1)=0),'R05 Data'!T82,""),""))</x:f>
      </x:c>
      <x:c r="U82" s="142" t="str">
        <x:f>IF('R05 Data'!$A82="","",IF(ISNUMBER('R05 Data'!U82),IF(AND('R05 Data'!U82&gt;=1,'R05 Data'!U82&lt;=5,MOD('R05 Data'!U82,1)=0),'R05 Data'!U82,""),""))</x:f>
      </x:c>
      <x:c r="V82" s="142" t="str">
        <x:f>IF('R05 Data'!$A82="","",IF(ISNUMBER('R05 Data'!V82),IF(AND('R05 Data'!V82&gt;=1,'R05 Data'!V82&lt;=5,MOD('R05 Data'!V82,1)=0),'R05 Data'!V82,""),""))</x:f>
      </x:c>
      <x:c r="W82" s="142" t="str">
        <x:f>IF('R05 Data'!$A82="","",IF(ISNUMBER('R05 Data'!W82),IF(AND('R05 Data'!W82&gt;=1,'R05 Data'!W82&lt;=5,MOD('R05 Data'!W82,1)=0),'R05 Data'!W82,""),""))</x:f>
      </x:c>
      <x:c r="X82" s="142" t="str">
        <x:f>IF('R05 Data'!$A82="","",IF(ISNUMBER('R05 Data'!X82),IF(AND('R05 Data'!X82&gt;=1,'R05 Data'!X82&lt;=5,MOD('R05 Data'!X82,1)=0),'R05 Data'!X82,""),""))</x:f>
      </x:c>
      <x:c r="Y82" s="142" t="str">
        <x:f>IF('R05 Data'!$A82="","",IF(ISNUMBER('R05 Data'!Y82),IF(AND('R05 Data'!Y82&gt;=1,'R05 Data'!Y82&lt;=5,MOD('R05 Data'!Y82,1)=0),'R05 Data'!Y82,""),""))</x:f>
      </x:c>
      <x:c r="Z82" s="142" t="str">
        <x:f>IF('R05 Data'!$A82="","",IF(ISNUMBER('R05 Data'!Z82),IF(AND('R05 Data'!Z82&gt;=1,'R05 Data'!Z82&lt;=5,MOD('R05 Data'!Z82,1)=0),'R05 Data'!Z82,""),""))</x:f>
      </x:c>
      <x:c r="AA82" s="142" t="str">
        <x:f>IF('R05 Data'!$A82="","",IF(ISNUMBER('R05 Data'!AA82),IF(AND('R05 Data'!AA82&gt;=1,'R05 Data'!AA82&lt;=5,MOD('R05 Data'!AA82,1)=0),'R05 Data'!AA82,""),""))</x:f>
      </x:c>
      <x:c r="AB82" s="142" t="str">
        <x:f>IF('R05 Data'!$A82="","",IF(ISNUMBER('R05 Data'!AB82),IF(AND('R05 Data'!AB82&gt;=1,'R05 Data'!AB82&lt;=5,MOD('R05 Data'!AB82,1)=0),'R05 Data'!AB82,""),""))</x:f>
      </x:c>
    </x:row>
    <x:row r="83" ht="22" customHeight="1">
      <x:c r="A83" s="92" t="str">
        <x:f>IF('R05 Data'!A83="","",'R05 Data'!A83)</x:f>
      </x:c>
      <x:c r="B83" s="92" t="str">
        <x:f>IF('R05 Data'!B83="","",'R05 Data'!B83)</x:f>
      </x:c>
      <x:c r="C83" s="92" t="str">
        <x:f>IF('R05 Data'!C83="","",'R05 Data'!C83)</x:f>
      </x:c>
      <x:c r="D83" s="92" t="str">
        <x:f>IF('R05 Data'!D83="","",'R05 Data'!D83)</x:f>
      </x:c>
      <x:c r="E83" s="92" t="str">
        <x:f>IF('R05 Data'!$A83="","",IF(ISNUMBER('R05 Data'!E83),IF(AND('R05 Data'!E83&gt;=1,'R05 Data'!E83&lt;=5,MOD('R05 Data'!E83,1)=0),'R05 Data'!E83,""),""))</x:f>
      </x:c>
      <x:c r="F83" s="92" t="str">
        <x:f>IF('R05 Data'!$A83="","",IF(ISNUMBER('R05 Data'!F83),IF(AND('R05 Data'!F83&gt;=1,'R05 Data'!F83&lt;=5,MOD('R05 Data'!F83,1)=0),'R05 Data'!F83,""),""))</x:f>
      </x:c>
      <x:c r="G83" s="92" t="str">
        <x:f>IF('R05 Data'!$A83="","",IF(ISNUMBER('R05 Data'!G83),IF(AND('R05 Data'!G83&gt;=1,'R05 Data'!G83&lt;=5,MOD('R05 Data'!G83,1)=0),'R05 Data'!G83,""),""))</x:f>
      </x:c>
      <x:c r="H83" s="92" t="str">
        <x:f>IF('R05 Data'!$A83="","",IF(ISNUMBER('R05 Data'!H83),IF(AND('R05 Data'!H83&gt;=1,'R05 Data'!H83&lt;=5,MOD('R05 Data'!H83,1)=0),'R05 Data'!H83,""),""))</x:f>
      </x:c>
      <x:c r="I83" s="92" t="str">
        <x:f>IF('R05 Data'!$A83="","",IF(ISNUMBER('R05 Data'!I83),IF(AND('R05 Data'!I83&gt;=1,'R05 Data'!I83&lt;=5,MOD('R05 Data'!I83,1)=0),'R05 Data'!I83,""),""))</x:f>
      </x:c>
      <x:c r="J83" s="92" t="str">
        <x:f>IF('R05 Data'!$A83="","",IF(ISNUMBER('R05 Data'!J83),IF(AND('R05 Data'!J83&gt;=1,'R05 Data'!J83&lt;=5,MOD('R05 Data'!J83,1)=0),'R05 Data'!J83,""),""))</x:f>
      </x:c>
      <x:c r="K83" s="92" t="str">
        <x:f>IF('R05 Data'!$A83="","",IF(ISNUMBER('R05 Data'!K83),IF(AND('R05 Data'!K83&gt;=1,'R05 Data'!K83&lt;=5,MOD('R05 Data'!K83,1)=0),'R05 Data'!K83,""),""))</x:f>
      </x:c>
      <x:c r="L83" s="92" t="str">
        <x:f>IF('R05 Data'!$A83="","",IF(ISNUMBER('R05 Data'!L83),IF(AND('R05 Data'!L83&gt;=1,'R05 Data'!L83&lt;=5,MOD('R05 Data'!L83,1)=0),'R05 Data'!L83,""),""))</x:f>
      </x:c>
      <x:c r="M83" s="142" t="str">
        <x:f>IF('R05 Data'!$A83="","",IF(ISNUMBER('R05 Data'!M83),IF(AND('R05 Data'!M83&gt;=1,'R05 Data'!M83&lt;=5,MOD('R05 Data'!M83,1)=0),'R05 Data'!M83,""),""))</x:f>
      </x:c>
      <x:c r="N83" s="142" t="str">
        <x:f>IF('R05 Data'!$A83="","",IF(ISNUMBER('R05 Data'!N83),IF(AND('R05 Data'!N83&gt;=1,'R05 Data'!N83&lt;=5,MOD('R05 Data'!N83,1)=0),'R05 Data'!N83,""),""))</x:f>
      </x:c>
      <x:c r="O83" s="142" t="str">
        <x:f>IF('R05 Data'!$A83="","",IF(ISNUMBER('R05 Data'!O83),IF(AND('R05 Data'!O83&gt;=1,'R05 Data'!O83&lt;=5,MOD('R05 Data'!O83,1)=0),'R05 Data'!O83,""),""))</x:f>
      </x:c>
      <x:c r="P83" s="142" t="str">
        <x:f>IF('R05 Data'!$A83="","",IF(ISNUMBER('R05 Data'!P83),IF(AND('R05 Data'!P83&gt;=1,'R05 Data'!P83&lt;=5,MOD('R05 Data'!P83,1)=0),'R05 Data'!P83,""),""))</x:f>
      </x:c>
      <x:c r="Q83" s="142" t="str">
        <x:f>IF('R05 Data'!$A83="","",IF(ISNUMBER('R05 Data'!Q83),IF(AND('R05 Data'!Q83&gt;=1,'R05 Data'!Q83&lt;=5,MOD('R05 Data'!Q83,1)=0),'R05 Data'!Q83,""),""))</x:f>
      </x:c>
      <x:c r="R83" s="142" t="str">
        <x:f>IF('R05 Data'!$A83="","",IF(ISNUMBER('R05 Data'!R83),IF(AND('R05 Data'!R83&gt;=1,'R05 Data'!R83&lt;=5,MOD('R05 Data'!R83,1)=0),'R05 Data'!R83,""),""))</x:f>
      </x:c>
      <x:c r="S83" s="142" t="str">
        <x:f>IF('R05 Data'!$A83="","",IF(ISNUMBER('R05 Data'!S83),IF(AND('R05 Data'!S83&gt;=1,'R05 Data'!S83&lt;=5,MOD('R05 Data'!S83,1)=0),'R05 Data'!S83,""),""))</x:f>
      </x:c>
      <x:c r="T83" s="142" t="str">
        <x:f>IF('R05 Data'!$A83="","",IF(ISNUMBER('R05 Data'!T83),IF(AND('R05 Data'!T83&gt;=1,'R05 Data'!T83&lt;=5,MOD('R05 Data'!T83,1)=0),'R05 Data'!T83,""),""))</x:f>
      </x:c>
      <x:c r="U83" s="142" t="str">
        <x:f>IF('R05 Data'!$A83="","",IF(ISNUMBER('R05 Data'!U83),IF(AND('R05 Data'!U83&gt;=1,'R05 Data'!U83&lt;=5,MOD('R05 Data'!U83,1)=0),'R05 Data'!U83,""),""))</x:f>
      </x:c>
      <x:c r="V83" s="142" t="str">
        <x:f>IF('R05 Data'!$A83="","",IF(ISNUMBER('R05 Data'!V83),IF(AND('R05 Data'!V83&gt;=1,'R05 Data'!V83&lt;=5,MOD('R05 Data'!V83,1)=0),'R05 Data'!V83,""),""))</x:f>
      </x:c>
      <x:c r="W83" s="142" t="str">
        <x:f>IF('R05 Data'!$A83="","",IF(ISNUMBER('R05 Data'!W83),IF(AND('R05 Data'!W83&gt;=1,'R05 Data'!W83&lt;=5,MOD('R05 Data'!W83,1)=0),'R05 Data'!W83,""),""))</x:f>
      </x:c>
      <x:c r="X83" s="142" t="str">
        <x:f>IF('R05 Data'!$A83="","",IF(ISNUMBER('R05 Data'!X83),IF(AND('R05 Data'!X83&gt;=1,'R05 Data'!X83&lt;=5,MOD('R05 Data'!X83,1)=0),'R05 Data'!X83,""),""))</x:f>
      </x:c>
      <x:c r="Y83" s="142" t="str">
        <x:f>IF('R05 Data'!$A83="","",IF(ISNUMBER('R05 Data'!Y83),IF(AND('R05 Data'!Y83&gt;=1,'R05 Data'!Y83&lt;=5,MOD('R05 Data'!Y83,1)=0),'R05 Data'!Y83,""),""))</x:f>
      </x:c>
      <x:c r="Z83" s="142" t="str">
        <x:f>IF('R05 Data'!$A83="","",IF(ISNUMBER('R05 Data'!Z83),IF(AND('R05 Data'!Z83&gt;=1,'R05 Data'!Z83&lt;=5,MOD('R05 Data'!Z83,1)=0),'R05 Data'!Z83,""),""))</x:f>
      </x:c>
      <x:c r="AA83" s="142" t="str">
        <x:f>IF('R05 Data'!$A83="","",IF(ISNUMBER('R05 Data'!AA83),IF(AND('R05 Data'!AA83&gt;=1,'R05 Data'!AA83&lt;=5,MOD('R05 Data'!AA83,1)=0),'R05 Data'!AA83,""),""))</x:f>
      </x:c>
      <x:c r="AB83" s="142" t="str">
        <x:f>IF('R05 Data'!$A83="","",IF(ISNUMBER('R05 Data'!AB83),IF(AND('R05 Data'!AB83&gt;=1,'R05 Data'!AB83&lt;=5,MOD('R05 Data'!AB83,1)=0),'R05 Data'!AB83,""),""))</x:f>
      </x:c>
    </x:row>
    <x:row r="84" ht="22" customHeight="1">
      <x:c r="A84" s="92" t="str">
        <x:f>IF('R05 Data'!A84="","",'R05 Data'!A84)</x:f>
      </x:c>
      <x:c r="B84" s="92" t="str">
        <x:f>IF('R05 Data'!B84="","",'R05 Data'!B84)</x:f>
      </x:c>
      <x:c r="C84" s="92" t="str">
        <x:f>IF('R05 Data'!C84="","",'R05 Data'!C84)</x:f>
      </x:c>
      <x:c r="D84" s="92" t="str">
        <x:f>IF('R05 Data'!D84="","",'R05 Data'!D84)</x:f>
      </x:c>
      <x:c r="E84" s="92" t="str">
        <x:f>IF('R05 Data'!$A84="","",IF(ISNUMBER('R05 Data'!E84),IF(AND('R05 Data'!E84&gt;=1,'R05 Data'!E84&lt;=5,MOD('R05 Data'!E84,1)=0),'R05 Data'!E84,""),""))</x:f>
      </x:c>
      <x:c r="F84" s="92" t="str">
        <x:f>IF('R05 Data'!$A84="","",IF(ISNUMBER('R05 Data'!F84),IF(AND('R05 Data'!F84&gt;=1,'R05 Data'!F84&lt;=5,MOD('R05 Data'!F84,1)=0),'R05 Data'!F84,""),""))</x:f>
      </x:c>
      <x:c r="G84" s="92" t="str">
        <x:f>IF('R05 Data'!$A84="","",IF(ISNUMBER('R05 Data'!G84),IF(AND('R05 Data'!G84&gt;=1,'R05 Data'!G84&lt;=5,MOD('R05 Data'!G84,1)=0),'R05 Data'!G84,""),""))</x:f>
      </x:c>
      <x:c r="H84" s="92" t="str">
        <x:f>IF('R05 Data'!$A84="","",IF(ISNUMBER('R05 Data'!H84),IF(AND('R05 Data'!H84&gt;=1,'R05 Data'!H84&lt;=5,MOD('R05 Data'!H84,1)=0),'R05 Data'!H84,""),""))</x:f>
      </x:c>
      <x:c r="I84" s="92" t="str">
        <x:f>IF('R05 Data'!$A84="","",IF(ISNUMBER('R05 Data'!I84),IF(AND('R05 Data'!I84&gt;=1,'R05 Data'!I84&lt;=5,MOD('R05 Data'!I84,1)=0),'R05 Data'!I84,""),""))</x:f>
      </x:c>
      <x:c r="J84" s="92" t="str">
        <x:f>IF('R05 Data'!$A84="","",IF(ISNUMBER('R05 Data'!J84),IF(AND('R05 Data'!J84&gt;=1,'R05 Data'!J84&lt;=5,MOD('R05 Data'!J84,1)=0),'R05 Data'!J84,""),""))</x:f>
      </x:c>
      <x:c r="K84" s="92" t="str">
        <x:f>IF('R05 Data'!$A84="","",IF(ISNUMBER('R05 Data'!K84),IF(AND('R05 Data'!K84&gt;=1,'R05 Data'!K84&lt;=5,MOD('R05 Data'!K84,1)=0),'R05 Data'!K84,""),""))</x:f>
      </x:c>
      <x:c r="L84" s="92" t="str">
        <x:f>IF('R05 Data'!$A84="","",IF(ISNUMBER('R05 Data'!L84),IF(AND('R05 Data'!L84&gt;=1,'R05 Data'!L84&lt;=5,MOD('R05 Data'!L84,1)=0),'R05 Data'!L84,""),""))</x:f>
      </x:c>
      <x:c r="M84" s="142" t="str">
        <x:f>IF('R05 Data'!$A84="","",IF(ISNUMBER('R05 Data'!M84),IF(AND('R05 Data'!M84&gt;=1,'R05 Data'!M84&lt;=5,MOD('R05 Data'!M84,1)=0),'R05 Data'!M84,""),""))</x:f>
      </x:c>
      <x:c r="N84" s="142" t="str">
        <x:f>IF('R05 Data'!$A84="","",IF(ISNUMBER('R05 Data'!N84),IF(AND('R05 Data'!N84&gt;=1,'R05 Data'!N84&lt;=5,MOD('R05 Data'!N84,1)=0),'R05 Data'!N84,""),""))</x:f>
      </x:c>
      <x:c r="O84" s="142" t="str">
        <x:f>IF('R05 Data'!$A84="","",IF(ISNUMBER('R05 Data'!O84),IF(AND('R05 Data'!O84&gt;=1,'R05 Data'!O84&lt;=5,MOD('R05 Data'!O84,1)=0),'R05 Data'!O84,""),""))</x:f>
      </x:c>
      <x:c r="P84" s="142" t="str">
        <x:f>IF('R05 Data'!$A84="","",IF(ISNUMBER('R05 Data'!P84),IF(AND('R05 Data'!P84&gt;=1,'R05 Data'!P84&lt;=5,MOD('R05 Data'!P84,1)=0),'R05 Data'!P84,""),""))</x:f>
      </x:c>
      <x:c r="Q84" s="142" t="str">
        <x:f>IF('R05 Data'!$A84="","",IF(ISNUMBER('R05 Data'!Q84),IF(AND('R05 Data'!Q84&gt;=1,'R05 Data'!Q84&lt;=5,MOD('R05 Data'!Q84,1)=0),'R05 Data'!Q84,""),""))</x:f>
      </x:c>
      <x:c r="R84" s="142" t="str">
        <x:f>IF('R05 Data'!$A84="","",IF(ISNUMBER('R05 Data'!R84),IF(AND('R05 Data'!R84&gt;=1,'R05 Data'!R84&lt;=5,MOD('R05 Data'!R84,1)=0),'R05 Data'!R84,""),""))</x:f>
      </x:c>
      <x:c r="S84" s="142" t="str">
        <x:f>IF('R05 Data'!$A84="","",IF(ISNUMBER('R05 Data'!S84),IF(AND('R05 Data'!S84&gt;=1,'R05 Data'!S84&lt;=5,MOD('R05 Data'!S84,1)=0),'R05 Data'!S84,""),""))</x:f>
      </x:c>
      <x:c r="T84" s="142" t="str">
        <x:f>IF('R05 Data'!$A84="","",IF(ISNUMBER('R05 Data'!T84),IF(AND('R05 Data'!T84&gt;=1,'R05 Data'!T84&lt;=5,MOD('R05 Data'!T84,1)=0),'R05 Data'!T84,""),""))</x:f>
      </x:c>
      <x:c r="U84" s="142" t="str">
        <x:f>IF('R05 Data'!$A84="","",IF(ISNUMBER('R05 Data'!U84),IF(AND('R05 Data'!U84&gt;=1,'R05 Data'!U84&lt;=5,MOD('R05 Data'!U84,1)=0),'R05 Data'!U84,""),""))</x:f>
      </x:c>
      <x:c r="V84" s="142" t="str">
        <x:f>IF('R05 Data'!$A84="","",IF(ISNUMBER('R05 Data'!V84),IF(AND('R05 Data'!V84&gt;=1,'R05 Data'!V84&lt;=5,MOD('R05 Data'!V84,1)=0),'R05 Data'!V84,""),""))</x:f>
      </x:c>
      <x:c r="W84" s="142" t="str">
        <x:f>IF('R05 Data'!$A84="","",IF(ISNUMBER('R05 Data'!W84),IF(AND('R05 Data'!W84&gt;=1,'R05 Data'!W84&lt;=5,MOD('R05 Data'!W84,1)=0),'R05 Data'!W84,""),""))</x:f>
      </x:c>
      <x:c r="X84" s="142" t="str">
        <x:f>IF('R05 Data'!$A84="","",IF(ISNUMBER('R05 Data'!X84),IF(AND('R05 Data'!X84&gt;=1,'R05 Data'!X84&lt;=5,MOD('R05 Data'!X84,1)=0),'R05 Data'!X84,""),""))</x:f>
      </x:c>
      <x:c r="Y84" s="142" t="str">
        <x:f>IF('R05 Data'!$A84="","",IF(ISNUMBER('R05 Data'!Y84),IF(AND('R05 Data'!Y84&gt;=1,'R05 Data'!Y84&lt;=5,MOD('R05 Data'!Y84,1)=0),'R05 Data'!Y84,""),""))</x:f>
      </x:c>
      <x:c r="Z84" s="142" t="str">
        <x:f>IF('R05 Data'!$A84="","",IF(ISNUMBER('R05 Data'!Z84),IF(AND('R05 Data'!Z84&gt;=1,'R05 Data'!Z84&lt;=5,MOD('R05 Data'!Z84,1)=0),'R05 Data'!Z84,""),""))</x:f>
      </x:c>
      <x:c r="AA84" s="142" t="str">
        <x:f>IF('R05 Data'!$A84="","",IF(ISNUMBER('R05 Data'!AA84),IF(AND('R05 Data'!AA84&gt;=1,'R05 Data'!AA84&lt;=5,MOD('R05 Data'!AA84,1)=0),'R05 Data'!AA84,""),""))</x:f>
      </x:c>
      <x:c r="AB84" s="142" t="str">
        <x:f>IF('R05 Data'!$A84="","",IF(ISNUMBER('R05 Data'!AB84),IF(AND('R05 Data'!AB84&gt;=1,'R05 Data'!AB84&lt;=5,MOD('R05 Data'!AB84,1)=0),'R05 Data'!AB84,""),""))</x:f>
      </x:c>
    </x:row>
    <x:row r="85" ht="22" customHeight="1">
      <x:c r="A85" s="92" t="str">
        <x:f>IF('R05 Data'!A85="","",'R05 Data'!A85)</x:f>
      </x:c>
      <x:c r="B85" s="92" t="str">
        <x:f>IF('R05 Data'!B85="","",'R05 Data'!B85)</x:f>
      </x:c>
      <x:c r="C85" s="92" t="str">
        <x:f>IF('R05 Data'!C85="","",'R05 Data'!C85)</x:f>
      </x:c>
      <x:c r="D85" s="92" t="str">
        <x:f>IF('R05 Data'!D85="","",'R05 Data'!D85)</x:f>
      </x:c>
      <x:c r="E85" s="92" t="str">
        <x:f>IF('R05 Data'!$A85="","",IF(ISNUMBER('R05 Data'!E85),IF(AND('R05 Data'!E85&gt;=1,'R05 Data'!E85&lt;=5,MOD('R05 Data'!E85,1)=0),'R05 Data'!E85,""),""))</x:f>
      </x:c>
      <x:c r="F85" s="92" t="str">
        <x:f>IF('R05 Data'!$A85="","",IF(ISNUMBER('R05 Data'!F85),IF(AND('R05 Data'!F85&gt;=1,'R05 Data'!F85&lt;=5,MOD('R05 Data'!F85,1)=0),'R05 Data'!F85,""),""))</x:f>
      </x:c>
      <x:c r="G85" s="92" t="str">
        <x:f>IF('R05 Data'!$A85="","",IF(ISNUMBER('R05 Data'!G85),IF(AND('R05 Data'!G85&gt;=1,'R05 Data'!G85&lt;=5,MOD('R05 Data'!G85,1)=0),'R05 Data'!G85,""),""))</x:f>
      </x:c>
      <x:c r="H85" s="92" t="str">
        <x:f>IF('R05 Data'!$A85="","",IF(ISNUMBER('R05 Data'!H85),IF(AND('R05 Data'!H85&gt;=1,'R05 Data'!H85&lt;=5,MOD('R05 Data'!H85,1)=0),'R05 Data'!H85,""),""))</x:f>
      </x:c>
      <x:c r="I85" s="92" t="str">
        <x:f>IF('R05 Data'!$A85="","",IF(ISNUMBER('R05 Data'!I85),IF(AND('R05 Data'!I85&gt;=1,'R05 Data'!I85&lt;=5,MOD('R05 Data'!I85,1)=0),'R05 Data'!I85,""),""))</x:f>
      </x:c>
      <x:c r="J85" s="92" t="str">
        <x:f>IF('R05 Data'!$A85="","",IF(ISNUMBER('R05 Data'!J85),IF(AND('R05 Data'!J85&gt;=1,'R05 Data'!J85&lt;=5,MOD('R05 Data'!J85,1)=0),'R05 Data'!J85,""),""))</x:f>
      </x:c>
      <x:c r="K85" s="92" t="str">
        <x:f>IF('R05 Data'!$A85="","",IF(ISNUMBER('R05 Data'!K85),IF(AND('R05 Data'!K85&gt;=1,'R05 Data'!K85&lt;=5,MOD('R05 Data'!K85,1)=0),'R05 Data'!K85,""),""))</x:f>
      </x:c>
      <x:c r="L85" s="92" t="str">
        <x:f>IF('R05 Data'!$A85="","",IF(ISNUMBER('R05 Data'!L85),IF(AND('R05 Data'!L85&gt;=1,'R05 Data'!L85&lt;=5,MOD('R05 Data'!L85,1)=0),'R05 Data'!L85,""),""))</x:f>
      </x:c>
      <x:c r="M85" s="142" t="str">
        <x:f>IF('R05 Data'!$A85="","",IF(ISNUMBER('R05 Data'!M85),IF(AND('R05 Data'!M85&gt;=1,'R05 Data'!M85&lt;=5,MOD('R05 Data'!M85,1)=0),'R05 Data'!M85,""),""))</x:f>
      </x:c>
      <x:c r="N85" s="142" t="str">
        <x:f>IF('R05 Data'!$A85="","",IF(ISNUMBER('R05 Data'!N85),IF(AND('R05 Data'!N85&gt;=1,'R05 Data'!N85&lt;=5,MOD('R05 Data'!N85,1)=0),'R05 Data'!N85,""),""))</x:f>
      </x:c>
      <x:c r="O85" s="142" t="str">
        <x:f>IF('R05 Data'!$A85="","",IF(ISNUMBER('R05 Data'!O85),IF(AND('R05 Data'!O85&gt;=1,'R05 Data'!O85&lt;=5,MOD('R05 Data'!O85,1)=0),'R05 Data'!O85,""),""))</x:f>
      </x:c>
      <x:c r="P85" s="142" t="str">
        <x:f>IF('R05 Data'!$A85="","",IF(ISNUMBER('R05 Data'!P85),IF(AND('R05 Data'!P85&gt;=1,'R05 Data'!P85&lt;=5,MOD('R05 Data'!P85,1)=0),'R05 Data'!P85,""),""))</x:f>
      </x:c>
      <x:c r="Q85" s="142" t="str">
        <x:f>IF('R05 Data'!$A85="","",IF(ISNUMBER('R05 Data'!Q85),IF(AND('R05 Data'!Q85&gt;=1,'R05 Data'!Q85&lt;=5,MOD('R05 Data'!Q85,1)=0),'R05 Data'!Q85,""),""))</x:f>
      </x:c>
      <x:c r="R85" s="142" t="str">
        <x:f>IF('R05 Data'!$A85="","",IF(ISNUMBER('R05 Data'!R85),IF(AND('R05 Data'!R85&gt;=1,'R05 Data'!R85&lt;=5,MOD('R05 Data'!R85,1)=0),'R05 Data'!R85,""),""))</x:f>
      </x:c>
      <x:c r="S85" s="142" t="str">
        <x:f>IF('R05 Data'!$A85="","",IF(ISNUMBER('R05 Data'!S85),IF(AND('R05 Data'!S85&gt;=1,'R05 Data'!S85&lt;=5,MOD('R05 Data'!S85,1)=0),'R05 Data'!S85,""),""))</x:f>
      </x:c>
      <x:c r="T85" s="142" t="str">
        <x:f>IF('R05 Data'!$A85="","",IF(ISNUMBER('R05 Data'!T85),IF(AND('R05 Data'!T85&gt;=1,'R05 Data'!T85&lt;=5,MOD('R05 Data'!T85,1)=0),'R05 Data'!T85,""),""))</x:f>
      </x:c>
      <x:c r="U85" s="142" t="str">
        <x:f>IF('R05 Data'!$A85="","",IF(ISNUMBER('R05 Data'!U85),IF(AND('R05 Data'!U85&gt;=1,'R05 Data'!U85&lt;=5,MOD('R05 Data'!U85,1)=0),'R05 Data'!U85,""),""))</x:f>
      </x:c>
      <x:c r="V85" s="142" t="str">
        <x:f>IF('R05 Data'!$A85="","",IF(ISNUMBER('R05 Data'!V85),IF(AND('R05 Data'!V85&gt;=1,'R05 Data'!V85&lt;=5,MOD('R05 Data'!V85,1)=0),'R05 Data'!V85,""),""))</x:f>
      </x:c>
      <x:c r="W85" s="142" t="str">
        <x:f>IF('R05 Data'!$A85="","",IF(ISNUMBER('R05 Data'!W85),IF(AND('R05 Data'!W85&gt;=1,'R05 Data'!W85&lt;=5,MOD('R05 Data'!W85,1)=0),'R05 Data'!W85,""),""))</x:f>
      </x:c>
      <x:c r="X85" s="142" t="str">
        <x:f>IF('R05 Data'!$A85="","",IF(ISNUMBER('R05 Data'!X85),IF(AND('R05 Data'!X85&gt;=1,'R05 Data'!X85&lt;=5,MOD('R05 Data'!X85,1)=0),'R05 Data'!X85,""),""))</x:f>
      </x:c>
      <x:c r="Y85" s="142" t="str">
        <x:f>IF('R05 Data'!$A85="","",IF(ISNUMBER('R05 Data'!Y85),IF(AND('R05 Data'!Y85&gt;=1,'R05 Data'!Y85&lt;=5,MOD('R05 Data'!Y85,1)=0),'R05 Data'!Y85,""),""))</x:f>
      </x:c>
      <x:c r="Z85" s="142" t="str">
        <x:f>IF('R05 Data'!$A85="","",IF(ISNUMBER('R05 Data'!Z85),IF(AND('R05 Data'!Z85&gt;=1,'R05 Data'!Z85&lt;=5,MOD('R05 Data'!Z85,1)=0),'R05 Data'!Z85,""),""))</x:f>
      </x:c>
      <x:c r="AA85" s="142" t="str">
        <x:f>IF('R05 Data'!$A85="","",IF(ISNUMBER('R05 Data'!AA85),IF(AND('R05 Data'!AA85&gt;=1,'R05 Data'!AA85&lt;=5,MOD('R05 Data'!AA85,1)=0),'R05 Data'!AA85,""),""))</x:f>
      </x:c>
      <x:c r="AB85" s="142" t="str">
        <x:f>IF('R05 Data'!$A85="","",IF(ISNUMBER('R05 Data'!AB85),IF(AND('R05 Data'!AB85&gt;=1,'R05 Data'!AB85&lt;=5,MOD('R05 Data'!AB85,1)=0),'R05 Data'!AB85,""),""))</x:f>
      </x:c>
    </x:row>
    <x:row r="86" ht="22" customHeight="1">
      <x:c r="A86" s="92" t="str">
        <x:f>IF('R05 Data'!A86="","",'R05 Data'!A86)</x:f>
      </x:c>
      <x:c r="B86" s="92" t="str">
        <x:f>IF('R05 Data'!B86="","",'R05 Data'!B86)</x:f>
      </x:c>
      <x:c r="C86" s="92" t="str">
        <x:f>IF('R05 Data'!C86="","",'R05 Data'!C86)</x:f>
      </x:c>
      <x:c r="D86" s="92" t="str">
        <x:f>IF('R05 Data'!D86="","",'R05 Data'!D86)</x:f>
      </x:c>
      <x:c r="E86" s="92" t="str">
        <x:f>IF('R05 Data'!$A86="","",IF(ISNUMBER('R05 Data'!E86),IF(AND('R05 Data'!E86&gt;=1,'R05 Data'!E86&lt;=5,MOD('R05 Data'!E86,1)=0),'R05 Data'!E86,""),""))</x:f>
      </x:c>
      <x:c r="F86" s="92" t="str">
        <x:f>IF('R05 Data'!$A86="","",IF(ISNUMBER('R05 Data'!F86),IF(AND('R05 Data'!F86&gt;=1,'R05 Data'!F86&lt;=5,MOD('R05 Data'!F86,1)=0),'R05 Data'!F86,""),""))</x:f>
      </x:c>
      <x:c r="G86" s="92" t="str">
        <x:f>IF('R05 Data'!$A86="","",IF(ISNUMBER('R05 Data'!G86),IF(AND('R05 Data'!G86&gt;=1,'R05 Data'!G86&lt;=5,MOD('R05 Data'!G86,1)=0),'R05 Data'!G86,""),""))</x:f>
      </x:c>
      <x:c r="H86" s="92" t="str">
        <x:f>IF('R05 Data'!$A86="","",IF(ISNUMBER('R05 Data'!H86),IF(AND('R05 Data'!H86&gt;=1,'R05 Data'!H86&lt;=5,MOD('R05 Data'!H86,1)=0),'R05 Data'!H86,""),""))</x:f>
      </x:c>
      <x:c r="I86" s="92" t="str">
        <x:f>IF('R05 Data'!$A86="","",IF(ISNUMBER('R05 Data'!I86),IF(AND('R05 Data'!I86&gt;=1,'R05 Data'!I86&lt;=5,MOD('R05 Data'!I86,1)=0),'R05 Data'!I86,""),""))</x:f>
      </x:c>
      <x:c r="J86" s="92" t="str">
        <x:f>IF('R05 Data'!$A86="","",IF(ISNUMBER('R05 Data'!J86),IF(AND('R05 Data'!J86&gt;=1,'R05 Data'!J86&lt;=5,MOD('R05 Data'!J86,1)=0),'R05 Data'!J86,""),""))</x:f>
      </x:c>
      <x:c r="K86" s="92" t="str">
        <x:f>IF('R05 Data'!$A86="","",IF(ISNUMBER('R05 Data'!K86),IF(AND('R05 Data'!K86&gt;=1,'R05 Data'!K86&lt;=5,MOD('R05 Data'!K86,1)=0),'R05 Data'!K86,""),""))</x:f>
      </x:c>
      <x:c r="L86" s="92" t="str">
        <x:f>IF('R05 Data'!$A86="","",IF(ISNUMBER('R05 Data'!L86),IF(AND('R05 Data'!L86&gt;=1,'R05 Data'!L86&lt;=5,MOD('R05 Data'!L86,1)=0),'R05 Data'!L86,""),""))</x:f>
      </x:c>
      <x:c r="M86" s="142" t="str">
        <x:f>IF('R05 Data'!$A86="","",IF(ISNUMBER('R05 Data'!M86),IF(AND('R05 Data'!M86&gt;=1,'R05 Data'!M86&lt;=5,MOD('R05 Data'!M86,1)=0),'R05 Data'!M86,""),""))</x:f>
      </x:c>
      <x:c r="N86" s="142" t="str">
        <x:f>IF('R05 Data'!$A86="","",IF(ISNUMBER('R05 Data'!N86),IF(AND('R05 Data'!N86&gt;=1,'R05 Data'!N86&lt;=5,MOD('R05 Data'!N86,1)=0),'R05 Data'!N86,""),""))</x:f>
      </x:c>
      <x:c r="O86" s="142" t="str">
        <x:f>IF('R05 Data'!$A86="","",IF(ISNUMBER('R05 Data'!O86),IF(AND('R05 Data'!O86&gt;=1,'R05 Data'!O86&lt;=5,MOD('R05 Data'!O86,1)=0),'R05 Data'!O86,""),""))</x:f>
      </x:c>
      <x:c r="P86" s="142" t="str">
        <x:f>IF('R05 Data'!$A86="","",IF(ISNUMBER('R05 Data'!P86),IF(AND('R05 Data'!P86&gt;=1,'R05 Data'!P86&lt;=5,MOD('R05 Data'!P86,1)=0),'R05 Data'!P86,""),""))</x:f>
      </x:c>
      <x:c r="Q86" s="142" t="str">
        <x:f>IF('R05 Data'!$A86="","",IF(ISNUMBER('R05 Data'!Q86),IF(AND('R05 Data'!Q86&gt;=1,'R05 Data'!Q86&lt;=5,MOD('R05 Data'!Q86,1)=0),'R05 Data'!Q86,""),""))</x:f>
      </x:c>
      <x:c r="R86" s="142" t="str">
        <x:f>IF('R05 Data'!$A86="","",IF(ISNUMBER('R05 Data'!R86),IF(AND('R05 Data'!R86&gt;=1,'R05 Data'!R86&lt;=5,MOD('R05 Data'!R86,1)=0),'R05 Data'!R86,""),""))</x:f>
      </x:c>
      <x:c r="S86" s="142" t="str">
        <x:f>IF('R05 Data'!$A86="","",IF(ISNUMBER('R05 Data'!S86),IF(AND('R05 Data'!S86&gt;=1,'R05 Data'!S86&lt;=5,MOD('R05 Data'!S86,1)=0),'R05 Data'!S86,""),""))</x:f>
      </x:c>
      <x:c r="T86" s="142" t="str">
        <x:f>IF('R05 Data'!$A86="","",IF(ISNUMBER('R05 Data'!T86),IF(AND('R05 Data'!T86&gt;=1,'R05 Data'!T86&lt;=5,MOD('R05 Data'!T86,1)=0),'R05 Data'!T86,""),""))</x:f>
      </x:c>
      <x:c r="U86" s="142" t="str">
        <x:f>IF('R05 Data'!$A86="","",IF(ISNUMBER('R05 Data'!U86),IF(AND('R05 Data'!U86&gt;=1,'R05 Data'!U86&lt;=5,MOD('R05 Data'!U86,1)=0),'R05 Data'!U86,""),""))</x:f>
      </x:c>
      <x:c r="V86" s="142" t="str">
        <x:f>IF('R05 Data'!$A86="","",IF(ISNUMBER('R05 Data'!V86),IF(AND('R05 Data'!V86&gt;=1,'R05 Data'!V86&lt;=5,MOD('R05 Data'!V86,1)=0),'R05 Data'!V86,""),""))</x:f>
      </x:c>
      <x:c r="W86" s="142" t="str">
        <x:f>IF('R05 Data'!$A86="","",IF(ISNUMBER('R05 Data'!W86),IF(AND('R05 Data'!W86&gt;=1,'R05 Data'!W86&lt;=5,MOD('R05 Data'!W86,1)=0),'R05 Data'!W86,""),""))</x:f>
      </x:c>
      <x:c r="X86" s="142" t="str">
        <x:f>IF('R05 Data'!$A86="","",IF(ISNUMBER('R05 Data'!X86),IF(AND('R05 Data'!X86&gt;=1,'R05 Data'!X86&lt;=5,MOD('R05 Data'!X86,1)=0),'R05 Data'!X86,""),""))</x:f>
      </x:c>
      <x:c r="Y86" s="142" t="str">
        <x:f>IF('R05 Data'!$A86="","",IF(ISNUMBER('R05 Data'!Y86),IF(AND('R05 Data'!Y86&gt;=1,'R05 Data'!Y86&lt;=5,MOD('R05 Data'!Y86,1)=0),'R05 Data'!Y86,""),""))</x:f>
      </x:c>
      <x:c r="Z86" s="142" t="str">
        <x:f>IF('R05 Data'!$A86="","",IF(ISNUMBER('R05 Data'!Z86),IF(AND('R05 Data'!Z86&gt;=1,'R05 Data'!Z86&lt;=5,MOD('R05 Data'!Z86,1)=0),'R05 Data'!Z86,""),""))</x:f>
      </x:c>
      <x:c r="AA86" s="142" t="str">
        <x:f>IF('R05 Data'!$A86="","",IF(ISNUMBER('R05 Data'!AA86),IF(AND('R05 Data'!AA86&gt;=1,'R05 Data'!AA86&lt;=5,MOD('R05 Data'!AA86,1)=0),'R05 Data'!AA86,""),""))</x:f>
      </x:c>
      <x:c r="AB86" s="142" t="str">
        <x:f>IF('R05 Data'!$A86="","",IF(ISNUMBER('R05 Data'!AB86),IF(AND('R05 Data'!AB86&gt;=1,'R05 Data'!AB86&lt;=5,MOD('R05 Data'!AB86,1)=0),'R05 Data'!AB86,""),""))</x:f>
      </x:c>
    </x:row>
    <x:row r="87" ht="22" customHeight="1">
      <x:c r="A87" s="92" t="str">
        <x:f>IF('R05 Data'!A87="","",'R05 Data'!A87)</x:f>
      </x:c>
      <x:c r="B87" s="92" t="str">
        <x:f>IF('R05 Data'!B87="","",'R05 Data'!B87)</x:f>
      </x:c>
      <x:c r="C87" s="92" t="str">
        <x:f>IF('R05 Data'!C87="","",'R05 Data'!C87)</x:f>
      </x:c>
      <x:c r="D87" s="92" t="str">
        <x:f>IF('R05 Data'!D87="","",'R05 Data'!D87)</x:f>
      </x:c>
      <x:c r="E87" s="92" t="str">
        <x:f>IF('R05 Data'!$A87="","",IF(ISNUMBER('R05 Data'!E87),IF(AND('R05 Data'!E87&gt;=1,'R05 Data'!E87&lt;=5,MOD('R05 Data'!E87,1)=0),'R05 Data'!E87,""),""))</x:f>
      </x:c>
      <x:c r="F87" s="92" t="str">
        <x:f>IF('R05 Data'!$A87="","",IF(ISNUMBER('R05 Data'!F87),IF(AND('R05 Data'!F87&gt;=1,'R05 Data'!F87&lt;=5,MOD('R05 Data'!F87,1)=0),'R05 Data'!F87,""),""))</x:f>
      </x:c>
      <x:c r="G87" s="92" t="str">
        <x:f>IF('R05 Data'!$A87="","",IF(ISNUMBER('R05 Data'!G87),IF(AND('R05 Data'!G87&gt;=1,'R05 Data'!G87&lt;=5,MOD('R05 Data'!G87,1)=0),'R05 Data'!G87,""),""))</x:f>
      </x:c>
      <x:c r="H87" s="92" t="str">
        <x:f>IF('R05 Data'!$A87="","",IF(ISNUMBER('R05 Data'!H87),IF(AND('R05 Data'!H87&gt;=1,'R05 Data'!H87&lt;=5,MOD('R05 Data'!H87,1)=0),'R05 Data'!H87,""),""))</x:f>
      </x:c>
      <x:c r="I87" s="92" t="str">
        <x:f>IF('R05 Data'!$A87="","",IF(ISNUMBER('R05 Data'!I87),IF(AND('R05 Data'!I87&gt;=1,'R05 Data'!I87&lt;=5,MOD('R05 Data'!I87,1)=0),'R05 Data'!I87,""),""))</x:f>
      </x:c>
      <x:c r="J87" s="92" t="str">
        <x:f>IF('R05 Data'!$A87="","",IF(ISNUMBER('R05 Data'!J87),IF(AND('R05 Data'!J87&gt;=1,'R05 Data'!J87&lt;=5,MOD('R05 Data'!J87,1)=0),'R05 Data'!J87,""),""))</x:f>
      </x:c>
      <x:c r="K87" s="92" t="str">
        <x:f>IF('R05 Data'!$A87="","",IF(ISNUMBER('R05 Data'!K87),IF(AND('R05 Data'!K87&gt;=1,'R05 Data'!K87&lt;=5,MOD('R05 Data'!K87,1)=0),'R05 Data'!K87,""),""))</x:f>
      </x:c>
      <x:c r="L87" s="92" t="str">
        <x:f>IF('R05 Data'!$A87="","",IF(ISNUMBER('R05 Data'!L87),IF(AND('R05 Data'!L87&gt;=1,'R05 Data'!L87&lt;=5,MOD('R05 Data'!L87,1)=0),'R05 Data'!L87,""),""))</x:f>
      </x:c>
      <x:c r="M87" s="142" t="str">
        <x:f>IF('R05 Data'!$A87="","",IF(ISNUMBER('R05 Data'!M87),IF(AND('R05 Data'!M87&gt;=1,'R05 Data'!M87&lt;=5,MOD('R05 Data'!M87,1)=0),'R05 Data'!M87,""),""))</x:f>
      </x:c>
      <x:c r="N87" s="142" t="str">
        <x:f>IF('R05 Data'!$A87="","",IF(ISNUMBER('R05 Data'!N87),IF(AND('R05 Data'!N87&gt;=1,'R05 Data'!N87&lt;=5,MOD('R05 Data'!N87,1)=0),'R05 Data'!N87,""),""))</x:f>
      </x:c>
      <x:c r="O87" s="142" t="str">
        <x:f>IF('R05 Data'!$A87="","",IF(ISNUMBER('R05 Data'!O87),IF(AND('R05 Data'!O87&gt;=1,'R05 Data'!O87&lt;=5,MOD('R05 Data'!O87,1)=0),'R05 Data'!O87,""),""))</x:f>
      </x:c>
      <x:c r="P87" s="142" t="str">
        <x:f>IF('R05 Data'!$A87="","",IF(ISNUMBER('R05 Data'!P87),IF(AND('R05 Data'!P87&gt;=1,'R05 Data'!P87&lt;=5,MOD('R05 Data'!P87,1)=0),'R05 Data'!P87,""),""))</x:f>
      </x:c>
      <x:c r="Q87" s="142" t="str">
        <x:f>IF('R05 Data'!$A87="","",IF(ISNUMBER('R05 Data'!Q87),IF(AND('R05 Data'!Q87&gt;=1,'R05 Data'!Q87&lt;=5,MOD('R05 Data'!Q87,1)=0),'R05 Data'!Q87,""),""))</x:f>
      </x:c>
      <x:c r="R87" s="142" t="str">
        <x:f>IF('R05 Data'!$A87="","",IF(ISNUMBER('R05 Data'!R87),IF(AND('R05 Data'!R87&gt;=1,'R05 Data'!R87&lt;=5,MOD('R05 Data'!R87,1)=0),'R05 Data'!R87,""),""))</x:f>
      </x:c>
      <x:c r="S87" s="142" t="str">
        <x:f>IF('R05 Data'!$A87="","",IF(ISNUMBER('R05 Data'!S87),IF(AND('R05 Data'!S87&gt;=1,'R05 Data'!S87&lt;=5,MOD('R05 Data'!S87,1)=0),'R05 Data'!S87,""),""))</x:f>
      </x:c>
      <x:c r="T87" s="142" t="str">
        <x:f>IF('R05 Data'!$A87="","",IF(ISNUMBER('R05 Data'!T87),IF(AND('R05 Data'!T87&gt;=1,'R05 Data'!T87&lt;=5,MOD('R05 Data'!T87,1)=0),'R05 Data'!T87,""),""))</x:f>
      </x:c>
      <x:c r="U87" s="142" t="str">
        <x:f>IF('R05 Data'!$A87="","",IF(ISNUMBER('R05 Data'!U87),IF(AND('R05 Data'!U87&gt;=1,'R05 Data'!U87&lt;=5,MOD('R05 Data'!U87,1)=0),'R05 Data'!U87,""),""))</x:f>
      </x:c>
      <x:c r="V87" s="142" t="str">
        <x:f>IF('R05 Data'!$A87="","",IF(ISNUMBER('R05 Data'!V87),IF(AND('R05 Data'!V87&gt;=1,'R05 Data'!V87&lt;=5,MOD('R05 Data'!V87,1)=0),'R05 Data'!V87,""),""))</x:f>
      </x:c>
      <x:c r="W87" s="142" t="str">
        <x:f>IF('R05 Data'!$A87="","",IF(ISNUMBER('R05 Data'!W87),IF(AND('R05 Data'!W87&gt;=1,'R05 Data'!W87&lt;=5,MOD('R05 Data'!W87,1)=0),'R05 Data'!W87,""),""))</x:f>
      </x:c>
      <x:c r="X87" s="142" t="str">
        <x:f>IF('R05 Data'!$A87="","",IF(ISNUMBER('R05 Data'!X87),IF(AND('R05 Data'!X87&gt;=1,'R05 Data'!X87&lt;=5,MOD('R05 Data'!X87,1)=0),'R05 Data'!X87,""),""))</x:f>
      </x:c>
      <x:c r="Y87" s="142" t="str">
        <x:f>IF('R05 Data'!$A87="","",IF(ISNUMBER('R05 Data'!Y87),IF(AND('R05 Data'!Y87&gt;=1,'R05 Data'!Y87&lt;=5,MOD('R05 Data'!Y87,1)=0),'R05 Data'!Y87,""),""))</x:f>
      </x:c>
      <x:c r="Z87" s="142" t="str">
        <x:f>IF('R05 Data'!$A87="","",IF(ISNUMBER('R05 Data'!Z87),IF(AND('R05 Data'!Z87&gt;=1,'R05 Data'!Z87&lt;=5,MOD('R05 Data'!Z87,1)=0),'R05 Data'!Z87,""),""))</x:f>
      </x:c>
      <x:c r="AA87" s="142" t="str">
        <x:f>IF('R05 Data'!$A87="","",IF(ISNUMBER('R05 Data'!AA87),IF(AND('R05 Data'!AA87&gt;=1,'R05 Data'!AA87&lt;=5,MOD('R05 Data'!AA87,1)=0),'R05 Data'!AA87,""),""))</x:f>
      </x:c>
      <x:c r="AB87" s="142" t="str">
        <x:f>IF('R05 Data'!$A87="","",IF(ISNUMBER('R05 Data'!AB87),IF(AND('R05 Data'!AB87&gt;=1,'R05 Data'!AB87&lt;=5,MOD('R05 Data'!AB87,1)=0),'R05 Data'!AB87,""),""))</x:f>
      </x:c>
    </x:row>
    <x:row r="88" ht="22" customHeight="1">
      <x:c r="A88" s="92" t="str">
        <x:f>IF('R05 Data'!A88="","",'R05 Data'!A88)</x:f>
      </x:c>
      <x:c r="B88" s="92" t="str">
        <x:f>IF('R05 Data'!B88="","",'R05 Data'!B88)</x:f>
      </x:c>
      <x:c r="C88" s="92" t="str">
        <x:f>IF('R05 Data'!C88="","",'R05 Data'!C88)</x:f>
      </x:c>
      <x:c r="D88" s="92" t="str">
        <x:f>IF('R05 Data'!D88="","",'R05 Data'!D88)</x:f>
      </x:c>
      <x:c r="E88" s="92" t="str">
        <x:f>IF('R05 Data'!$A88="","",IF(ISNUMBER('R05 Data'!E88),IF(AND('R05 Data'!E88&gt;=1,'R05 Data'!E88&lt;=5,MOD('R05 Data'!E88,1)=0),'R05 Data'!E88,""),""))</x:f>
      </x:c>
      <x:c r="F88" s="92" t="str">
        <x:f>IF('R05 Data'!$A88="","",IF(ISNUMBER('R05 Data'!F88),IF(AND('R05 Data'!F88&gt;=1,'R05 Data'!F88&lt;=5,MOD('R05 Data'!F88,1)=0),'R05 Data'!F88,""),""))</x:f>
      </x:c>
      <x:c r="G88" s="92" t="str">
        <x:f>IF('R05 Data'!$A88="","",IF(ISNUMBER('R05 Data'!G88),IF(AND('R05 Data'!G88&gt;=1,'R05 Data'!G88&lt;=5,MOD('R05 Data'!G88,1)=0),'R05 Data'!G88,""),""))</x:f>
      </x:c>
      <x:c r="H88" s="92" t="str">
        <x:f>IF('R05 Data'!$A88="","",IF(ISNUMBER('R05 Data'!H88),IF(AND('R05 Data'!H88&gt;=1,'R05 Data'!H88&lt;=5,MOD('R05 Data'!H88,1)=0),'R05 Data'!H88,""),""))</x:f>
      </x:c>
      <x:c r="I88" s="92" t="str">
        <x:f>IF('R05 Data'!$A88="","",IF(ISNUMBER('R05 Data'!I88),IF(AND('R05 Data'!I88&gt;=1,'R05 Data'!I88&lt;=5,MOD('R05 Data'!I88,1)=0),'R05 Data'!I88,""),""))</x:f>
      </x:c>
      <x:c r="J88" s="92" t="str">
        <x:f>IF('R05 Data'!$A88="","",IF(ISNUMBER('R05 Data'!J88),IF(AND('R05 Data'!J88&gt;=1,'R05 Data'!J88&lt;=5,MOD('R05 Data'!J88,1)=0),'R05 Data'!J88,""),""))</x:f>
      </x:c>
      <x:c r="K88" s="92" t="str">
        <x:f>IF('R05 Data'!$A88="","",IF(ISNUMBER('R05 Data'!K88),IF(AND('R05 Data'!K88&gt;=1,'R05 Data'!K88&lt;=5,MOD('R05 Data'!K88,1)=0),'R05 Data'!K88,""),""))</x:f>
      </x:c>
      <x:c r="L88" s="92" t="str">
        <x:f>IF('R05 Data'!$A88="","",IF(ISNUMBER('R05 Data'!L88),IF(AND('R05 Data'!L88&gt;=1,'R05 Data'!L88&lt;=5,MOD('R05 Data'!L88,1)=0),'R05 Data'!L88,""),""))</x:f>
      </x:c>
      <x:c r="M88" s="142" t="str">
        <x:f>IF('R05 Data'!$A88="","",IF(ISNUMBER('R05 Data'!M88),IF(AND('R05 Data'!M88&gt;=1,'R05 Data'!M88&lt;=5,MOD('R05 Data'!M88,1)=0),'R05 Data'!M88,""),""))</x:f>
      </x:c>
      <x:c r="N88" s="142" t="str">
        <x:f>IF('R05 Data'!$A88="","",IF(ISNUMBER('R05 Data'!N88),IF(AND('R05 Data'!N88&gt;=1,'R05 Data'!N88&lt;=5,MOD('R05 Data'!N88,1)=0),'R05 Data'!N88,""),""))</x:f>
      </x:c>
      <x:c r="O88" s="142" t="str">
        <x:f>IF('R05 Data'!$A88="","",IF(ISNUMBER('R05 Data'!O88),IF(AND('R05 Data'!O88&gt;=1,'R05 Data'!O88&lt;=5,MOD('R05 Data'!O88,1)=0),'R05 Data'!O88,""),""))</x:f>
      </x:c>
      <x:c r="P88" s="142" t="str">
        <x:f>IF('R05 Data'!$A88="","",IF(ISNUMBER('R05 Data'!P88),IF(AND('R05 Data'!P88&gt;=1,'R05 Data'!P88&lt;=5,MOD('R05 Data'!P88,1)=0),'R05 Data'!P88,""),""))</x:f>
      </x:c>
      <x:c r="Q88" s="142" t="str">
        <x:f>IF('R05 Data'!$A88="","",IF(ISNUMBER('R05 Data'!Q88),IF(AND('R05 Data'!Q88&gt;=1,'R05 Data'!Q88&lt;=5,MOD('R05 Data'!Q88,1)=0),'R05 Data'!Q88,""),""))</x:f>
      </x:c>
      <x:c r="R88" s="142" t="str">
        <x:f>IF('R05 Data'!$A88="","",IF(ISNUMBER('R05 Data'!R88),IF(AND('R05 Data'!R88&gt;=1,'R05 Data'!R88&lt;=5,MOD('R05 Data'!R88,1)=0),'R05 Data'!R88,""),""))</x:f>
      </x:c>
      <x:c r="S88" s="142" t="str">
        <x:f>IF('R05 Data'!$A88="","",IF(ISNUMBER('R05 Data'!S88),IF(AND('R05 Data'!S88&gt;=1,'R05 Data'!S88&lt;=5,MOD('R05 Data'!S88,1)=0),'R05 Data'!S88,""),""))</x:f>
      </x:c>
      <x:c r="T88" s="142" t="str">
        <x:f>IF('R05 Data'!$A88="","",IF(ISNUMBER('R05 Data'!T88),IF(AND('R05 Data'!T88&gt;=1,'R05 Data'!T88&lt;=5,MOD('R05 Data'!T88,1)=0),'R05 Data'!T88,""),""))</x:f>
      </x:c>
      <x:c r="U88" s="142" t="str">
        <x:f>IF('R05 Data'!$A88="","",IF(ISNUMBER('R05 Data'!U88),IF(AND('R05 Data'!U88&gt;=1,'R05 Data'!U88&lt;=5,MOD('R05 Data'!U88,1)=0),'R05 Data'!U88,""),""))</x:f>
      </x:c>
      <x:c r="V88" s="142" t="str">
        <x:f>IF('R05 Data'!$A88="","",IF(ISNUMBER('R05 Data'!V88),IF(AND('R05 Data'!V88&gt;=1,'R05 Data'!V88&lt;=5,MOD('R05 Data'!V88,1)=0),'R05 Data'!V88,""),""))</x:f>
      </x:c>
      <x:c r="W88" s="142" t="str">
        <x:f>IF('R05 Data'!$A88="","",IF(ISNUMBER('R05 Data'!W88),IF(AND('R05 Data'!W88&gt;=1,'R05 Data'!W88&lt;=5,MOD('R05 Data'!W88,1)=0),'R05 Data'!W88,""),""))</x:f>
      </x:c>
      <x:c r="X88" s="142" t="str">
        <x:f>IF('R05 Data'!$A88="","",IF(ISNUMBER('R05 Data'!X88),IF(AND('R05 Data'!X88&gt;=1,'R05 Data'!X88&lt;=5,MOD('R05 Data'!X88,1)=0),'R05 Data'!X88,""),""))</x:f>
      </x:c>
      <x:c r="Y88" s="142" t="str">
        <x:f>IF('R05 Data'!$A88="","",IF(ISNUMBER('R05 Data'!Y88),IF(AND('R05 Data'!Y88&gt;=1,'R05 Data'!Y88&lt;=5,MOD('R05 Data'!Y88,1)=0),'R05 Data'!Y88,""),""))</x:f>
      </x:c>
      <x:c r="Z88" s="142" t="str">
        <x:f>IF('R05 Data'!$A88="","",IF(ISNUMBER('R05 Data'!Z88),IF(AND('R05 Data'!Z88&gt;=1,'R05 Data'!Z88&lt;=5,MOD('R05 Data'!Z88,1)=0),'R05 Data'!Z88,""),""))</x:f>
      </x:c>
      <x:c r="AA88" s="142" t="str">
        <x:f>IF('R05 Data'!$A88="","",IF(ISNUMBER('R05 Data'!AA88),IF(AND('R05 Data'!AA88&gt;=1,'R05 Data'!AA88&lt;=5,MOD('R05 Data'!AA88,1)=0),'R05 Data'!AA88,""),""))</x:f>
      </x:c>
      <x:c r="AB88" s="142" t="str">
        <x:f>IF('R05 Data'!$A88="","",IF(ISNUMBER('R05 Data'!AB88),IF(AND('R05 Data'!AB88&gt;=1,'R05 Data'!AB88&lt;=5,MOD('R05 Data'!AB88,1)=0),'R05 Data'!AB88,""),""))</x:f>
      </x:c>
    </x:row>
    <x:row r="89" ht="22" customHeight="1">
      <x:c r="A89" s="92" t="str">
        <x:f>IF('R05 Data'!A89="","",'R05 Data'!A89)</x:f>
      </x:c>
      <x:c r="B89" s="92" t="str">
        <x:f>IF('R05 Data'!B89="","",'R05 Data'!B89)</x:f>
      </x:c>
      <x:c r="C89" s="92" t="str">
        <x:f>IF('R05 Data'!C89="","",'R05 Data'!C89)</x:f>
      </x:c>
      <x:c r="D89" s="92" t="str">
        <x:f>IF('R05 Data'!D89="","",'R05 Data'!D89)</x:f>
      </x:c>
      <x:c r="E89" s="92" t="str">
        <x:f>IF('R05 Data'!$A89="","",IF(ISNUMBER('R05 Data'!E89),IF(AND('R05 Data'!E89&gt;=1,'R05 Data'!E89&lt;=5,MOD('R05 Data'!E89,1)=0),'R05 Data'!E89,""),""))</x:f>
      </x:c>
      <x:c r="F89" s="92" t="str">
        <x:f>IF('R05 Data'!$A89="","",IF(ISNUMBER('R05 Data'!F89),IF(AND('R05 Data'!F89&gt;=1,'R05 Data'!F89&lt;=5,MOD('R05 Data'!F89,1)=0),'R05 Data'!F89,""),""))</x:f>
      </x:c>
      <x:c r="G89" s="92" t="str">
        <x:f>IF('R05 Data'!$A89="","",IF(ISNUMBER('R05 Data'!G89),IF(AND('R05 Data'!G89&gt;=1,'R05 Data'!G89&lt;=5,MOD('R05 Data'!G89,1)=0),'R05 Data'!G89,""),""))</x:f>
      </x:c>
      <x:c r="H89" s="92" t="str">
        <x:f>IF('R05 Data'!$A89="","",IF(ISNUMBER('R05 Data'!H89),IF(AND('R05 Data'!H89&gt;=1,'R05 Data'!H89&lt;=5,MOD('R05 Data'!H89,1)=0),'R05 Data'!H89,""),""))</x:f>
      </x:c>
      <x:c r="I89" s="92" t="str">
        <x:f>IF('R05 Data'!$A89="","",IF(ISNUMBER('R05 Data'!I89),IF(AND('R05 Data'!I89&gt;=1,'R05 Data'!I89&lt;=5,MOD('R05 Data'!I89,1)=0),'R05 Data'!I89,""),""))</x:f>
      </x:c>
      <x:c r="J89" s="92" t="str">
        <x:f>IF('R05 Data'!$A89="","",IF(ISNUMBER('R05 Data'!J89),IF(AND('R05 Data'!J89&gt;=1,'R05 Data'!J89&lt;=5,MOD('R05 Data'!J89,1)=0),'R05 Data'!J89,""),""))</x:f>
      </x:c>
      <x:c r="K89" s="92" t="str">
        <x:f>IF('R05 Data'!$A89="","",IF(ISNUMBER('R05 Data'!K89),IF(AND('R05 Data'!K89&gt;=1,'R05 Data'!K89&lt;=5,MOD('R05 Data'!K89,1)=0),'R05 Data'!K89,""),""))</x:f>
      </x:c>
      <x:c r="L89" s="92" t="str">
        <x:f>IF('R05 Data'!$A89="","",IF(ISNUMBER('R05 Data'!L89),IF(AND('R05 Data'!L89&gt;=1,'R05 Data'!L89&lt;=5,MOD('R05 Data'!L89,1)=0),'R05 Data'!L89,""),""))</x:f>
      </x:c>
      <x:c r="M89" s="142" t="str">
        <x:f>IF('R05 Data'!$A89="","",IF(ISNUMBER('R05 Data'!M89),IF(AND('R05 Data'!M89&gt;=1,'R05 Data'!M89&lt;=5,MOD('R05 Data'!M89,1)=0),'R05 Data'!M89,""),""))</x:f>
      </x:c>
      <x:c r="N89" s="142" t="str">
        <x:f>IF('R05 Data'!$A89="","",IF(ISNUMBER('R05 Data'!N89),IF(AND('R05 Data'!N89&gt;=1,'R05 Data'!N89&lt;=5,MOD('R05 Data'!N89,1)=0),'R05 Data'!N89,""),""))</x:f>
      </x:c>
      <x:c r="O89" s="142" t="str">
        <x:f>IF('R05 Data'!$A89="","",IF(ISNUMBER('R05 Data'!O89),IF(AND('R05 Data'!O89&gt;=1,'R05 Data'!O89&lt;=5,MOD('R05 Data'!O89,1)=0),'R05 Data'!O89,""),""))</x:f>
      </x:c>
      <x:c r="P89" s="142" t="str">
        <x:f>IF('R05 Data'!$A89="","",IF(ISNUMBER('R05 Data'!P89),IF(AND('R05 Data'!P89&gt;=1,'R05 Data'!P89&lt;=5,MOD('R05 Data'!P89,1)=0),'R05 Data'!P89,""),""))</x:f>
      </x:c>
      <x:c r="Q89" s="142" t="str">
        <x:f>IF('R05 Data'!$A89="","",IF(ISNUMBER('R05 Data'!Q89),IF(AND('R05 Data'!Q89&gt;=1,'R05 Data'!Q89&lt;=5,MOD('R05 Data'!Q89,1)=0),'R05 Data'!Q89,""),""))</x:f>
      </x:c>
      <x:c r="R89" s="142" t="str">
        <x:f>IF('R05 Data'!$A89="","",IF(ISNUMBER('R05 Data'!R89),IF(AND('R05 Data'!R89&gt;=1,'R05 Data'!R89&lt;=5,MOD('R05 Data'!R89,1)=0),'R05 Data'!R89,""),""))</x:f>
      </x:c>
      <x:c r="S89" s="142" t="str">
        <x:f>IF('R05 Data'!$A89="","",IF(ISNUMBER('R05 Data'!S89),IF(AND('R05 Data'!S89&gt;=1,'R05 Data'!S89&lt;=5,MOD('R05 Data'!S89,1)=0),'R05 Data'!S89,""),""))</x:f>
      </x:c>
      <x:c r="T89" s="142" t="str">
        <x:f>IF('R05 Data'!$A89="","",IF(ISNUMBER('R05 Data'!T89),IF(AND('R05 Data'!T89&gt;=1,'R05 Data'!T89&lt;=5,MOD('R05 Data'!T89,1)=0),'R05 Data'!T89,""),""))</x:f>
      </x:c>
      <x:c r="U89" s="142" t="str">
        <x:f>IF('R05 Data'!$A89="","",IF(ISNUMBER('R05 Data'!U89),IF(AND('R05 Data'!U89&gt;=1,'R05 Data'!U89&lt;=5,MOD('R05 Data'!U89,1)=0),'R05 Data'!U89,""),""))</x:f>
      </x:c>
      <x:c r="V89" s="142" t="str">
        <x:f>IF('R05 Data'!$A89="","",IF(ISNUMBER('R05 Data'!V89),IF(AND('R05 Data'!V89&gt;=1,'R05 Data'!V89&lt;=5,MOD('R05 Data'!V89,1)=0),'R05 Data'!V89,""),""))</x:f>
      </x:c>
      <x:c r="W89" s="142" t="str">
        <x:f>IF('R05 Data'!$A89="","",IF(ISNUMBER('R05 Data'!W89),IF(AND('R05 Data'!W89&gt;=1,'R05 Data'!W89&lt;=5,MOD('R05 Data'!W89,1)=0),'R05 Data'!W89,""),""))</x:f>
      </x:c>
      <x:c r="X89" s="142" t="str">
        <x:f>IF('R05 Data'!$A89="","",IF(ISNUMBER('R05 Data'!X89),IF(AND('R05 Data'!X89&gt;=1,'R05 Data'!X89&lt;=5,MOD('R05 Data'!X89,1)=0),'R05 Data'!X89,""),""))</x:f>
      </x:c>
      <x:c r="Y89" s="142" t="str">
        <x:f>IF('R05 Data'!$A89="","",IF(ISNUMBER('R05 Data'!Y89),IF(AND('R05 Data'!Y89&gt;=1,'R05 Data'!Y89&lt;=5,MOD('R05 Data'!Y89,1)=0),'R05 Data'!Y89,""),""))</x:f>
      </x:c>
      <x:c r="Z89" s="142" t="str">
        <x:f>IF('R05 Data'!$A89="","",IF(ISNUMBER('R05 Data'!Z89),IF(AND('R05 Data'!Z89&gt;=1,'R05 Data'!Z89&lt;=5,MOD('R05 Data'!Z89,1)=0),'R05 Data'!Z89,""),""))</x:f>
      </x:c>
      <x:c r="AA89" s="142" t="str">
        <x:f>IF('R05 Data'!$A89="","",IF(ISNUMBER('R05 Data'!AA89),IF(AND('R05 Data'!AA89&gt;=1,'R05 Data'!AA89&lt;=5,MOD('R05 Data'!AA89,1)=0),'R05 Data'!AA89,""),""))</x:f>
      </x:c>
      <x:c r="AB89" s="142" t="str">
        <x:f>IF('R05 Data'!$A89="","",IF(ISNUMBER('R05 Data'!AB89),IF(AND('R05 Data'!AB89&gt;=1,'R05 Data'!AB89&lt;=5,MOD('R05 Data'!AB89,1)=0),'R05 Data'!AB89,""),""))</x:f>
      </x:c>
    </x:row>
    <x:row r="90" ht="22" customHeight="1">
      <x:c r="A90" s="92" t="str">
        <x:f>IF('R05 Data'!A90="","",'R05 Data'!A90)</x:f>
      </x:c>
      <x:c r="B90" s="92" t="str">
        <x:f>IF('R05 Data'!B90="","",'R05 Data'!B90)</x:f>
      </x:c>
      <x:c r="C90" s="92" t="str">
        <x:f>IF('R05 Data'!C90="","",'R05 Data'!C90)</x:f>
      </x:c>
      <x:c r="D90" s="92" t="str">
        <x:f>IF('R05 Data'!D90="","",'R05 Data'!D90)</x:f>
      </x:c>
      <x:c r="E90" s="92" t="str">
        <x:f>IF('R05 Data'!$A90="","",IF(ISNUMBER('R05 Data'!E90),IF(AND('R05 Data'!E90&gt;=1,'R05 Data'!E90&lt;=5,MOD('R05 Data'!E90,1)=0),'R05 Data'!E90,""),""))</x:f>
      </x:c>
      <x:c r="F90" s="92" t="str">
        <x:f>IF('R05 Data'!$A90="","",IF(ISNUMBER('R05 Data'!F90),IF(AND('R05 Data'!F90&gt;=1,'R05 Data'!F90&lt;=5,MOD('R05 Data'!F90,1)=0),'R05 Data'!F90,""),""))</x:f>
      </x:c>
      <x:c r="G90" s="92" t="str">
        <x:f>IF('R05 Data'!$A90="","",IF(ISNUMBER('R05 Data'!G90),IF(AND('R05 Data'!G90&gt;=1,'R05 Data'!G90&lt;=5,MOD('R05 Data'!G90,1)=0),'R05 Data'!G90,""),""))</x:f>
      </x:c>
      <x:c r="H90" s="92" t="str">
        <x:f>IF('R05 Data'!$A90="","",IF(ISNUMBER('R05 Data'!H90),IF(AND('R05 Data'!H90&gt;=1,'R05 Data'!H90&lt;=5,MOD('R05 Data'!H90,1)=0),'R05 Data'!H90,""),""))</x:f>
      </x:c>
      <x:c r="I90" s="92" t="str">
        <x:f>IF('R05 Data'!$A90="","",IF(ISNUMBER('R05 Data'!I90),IF(AND('R05 Data'!I90&gt;=1,'R05 Data'!I90&lt;=5,MOD('R05 Data'!I90,1)=0),'R05 Data'!I90,""),""))</x:f>
      </x:c>
      <x:c r="J90" s="92" t="str">
        <x:f>IF('R05 Data'!$A90="","",IF(ISNUMBER('R05 Data'!J90),IF(AND('R05 Data'!J90&gt;=1,'R05 Data'!J90&lt;=5,MOD('R05 Data'!J90,1)=0),'R05 Data'!J90,""),""))</x:f>
      </x:c>
      <x:c r="K90" s="92" t="str">
        <x:f>IF('R05 Data'!$A90="","",IF(ISNUMBER('R05 Data'!K90),IF(AND('R05 Data'!K90&gt;=1,'R05 Data'!K90&lt;=5,MOD('R05 Data'!K90,1)=0),'R05 Data'!K90,""),""))</x:f>
      </x:c>
      <x:c r="L90" s="92" t="str">
        <x:f>IF('R05 Data'!$A90="","",IF(ISNUMBER('R05 Data'!L90),IF(AND('R05 Data'!L90&gt;=1,'R05 Data'!L90&lt;=5,MOD('R05 Data'!L90,1)=0),'R05 Data'!L90,""),""))</x:f>
      </x:c>
      <x:c r="M90" s="142" t="str">
        <x:f>IF('R05 Data'!$A90="","",IF(ISNUMBER('R05 Data'!M90),IF(AND('R05 Data'!M90&gt;=1,'R05 Data'!M90&lt;=5,MOD('R05 Data'!M90,1)=0),'R05 Data'!M90,""),""))</x:f>
      </x:c>
      <x:c r="N90" s="142" t="str">
        <x:f>IF('R05 Data'!$A90="","",IF(ISNUMBER('R05 Data'!N90),IF(AND('R05 Data'!N90&gt;=1,'R05 Data'!N90&lt;=5,MOD('R05 Data'!N90,1)=0),'R05 Data'!N90,""),""))</x:f>
      </x:c>
      <x:c r="O90" s="142" t="str">
        <x:f>IF('R05 Data'!$A90="","",IF(ISNUMBER('R05 Data'!O90),IF(AND('R05 Data'!O90&gt;=1,'R05 Data'!O90&lt;=5,MOD('R05 Data'!O90,1)=0),'R05 Data'!O90,""),""))</x:f>
      </x:c>
      <x:c r="P90" s="142" t="str">
        <x:f>IF('R05 Data'!$A90="","",IF(ISNUMBER('R05 Data'!P90),IF(AND('R05 Data'!P90&gt;=1,'R05 Data'!P90&lt;=5,MOD('R05 Data'!P90,1)=0),'R05 Data'!P90,""),""))</x:f>
      </x:c>
      <x:c r="Q90" s="142" t="str">
        <x:f>IF('R05 Data'!$A90="","",IF(ISNUMBER('R05 Data'!Q90),IF(AND('R05 Data'!Q90&gt;=1,'R05 Data'!Q90&lt;=5,MOD('R05 Data'!Q90,1)=0),'R05 Data'!Q90,""),""))</x:f>
      </x:c>
      <x:c r="R90" s="142" t="str">
        <x:f>IF('R05 Data'!$A90="","",IF(ISNUMBER('R05 Data'!R90),IF(AND('R05 Data'!R90&gt;=1,'R05 Data'!R90&lt;=5,MOD('R05 Data'!R90,1)=0),'R05 Data'!R90,""),""))</x:f>
      </x:c>
      <x:c r="S90" s="142" t="str">
        <x:f>IF('R05 Data'!$A90="","",IF(ISNUMBER('R05 Data'!S90),IF(AND('R05 Data'!S90&gt;=1,'R05 Data'!S90&lt;=5,MOD('R05 Data'!S90,1)=0),'R05 Data'!S90,""),""))</x:f>
      </x:c>
      <x:c r="T90" s="142" t="str">
        <x:f>IF('R05 Data'!$A90="","",IF(ISNUMBER('R05 Data'!T90),IF(AND('R05 Data'!T90&gt;=1,'R05 Data'!T90&lt;=5,MOD('R05 Data'!T90,1)=0),'R05 Data'!T90,""),""))</x:f>
      </x:c>
      <x:c r="U90" s="142" t="str">
        <x:f>IF('R05 Data'!$A90="","",IF(ISNUMBER('R05 Data'!U90),IF(AND('R05 Data'!U90&gt;=1,'R05 Data'!U90&lt;=5,MOD('R05 Data'!U90,1)=0),'R05 Data'!U90,""),""))</x:f>
      </x:c>
      <x:c r="V90" s="142" t="str">
        <x:f>IF('R05 Data'!$A90="","",IF(ISNUMBER('R05 Data'!V90),IF(AND('R05 Data'!V90&gt;=1,'R05 Data'!V90&lt;=5,MOD('R05 Data'!V90,1)=0),'R05 Data'!V90,""),""))</x:f>
      </x:c>
      <x:c r="W90" s="142" t="str">
        <x:f>IF('R05 Data'!$A90="","",IF(ISNUMBER('R05 Data'!W90),IF(AND('R05 Data'!W90&gt;=1,'R05 Data'!W90&lt;=5,MOD('R05 Data'!W90,1)=0),'R05 Data'!W90,""),""))</x:f>
      </x:c>
      <x:c r="X90" s="142" t="str">
        <x:f>IF('R05 Data'!$A90="","",IF(ISNUMBER('R05 Data'!X90),IF(AND('R05 Data'!X90&gt;=1,'R05 Data'!X90&lt;=5,MOD('R05 Data'!X90,1)=0),'R05 Data'!X90,""),""))</x:f>
      </x:c>
      <x:c r="Y90" s="142" t="str">
        <x:f>IF('R05 Data'!$A90="","",IF(ISNUMBER('R05 Data'!Y90),IF(AND('R05 Data'!Y90&gt;=1,'R05 Data'!Y90&lt;=5,MOD('R05 Data'!Y90,1)=0),'R05 Data'!Y90,""),""))</x:f>
      </x:c>
      <x:c r="Z90" s="142" t="str">
        <x:f>IF('R05 Data'!$A90="","",IF(ISNUMBER('R05 Data'!Z90),IF(AND('R05 Data'!Z90&gt;=1,'R05 Data'!Z90&lt;=5,MOD('R05 Data'!Z90,1)=0),'R05 Data'!Z90,""),""))</x:f>
      </x:c>
      <x:c r="AA90" s="142" t="str">
        <x:f>IF('R05 Data'!$A90="","",IF(ISNUMBER('R05 Data'!AA90),IF(AND('R05 Data'!AA90&gt;=1,'R05 Data'!AA90&lt;=5,MOD('R05 Data'!AA90,1)=0),'R05 Data'!AA90,""),""))</x:f>
      </x:c>
      <x:c r="AB90" s="142" t="str">
        <x:f>IF('R05 Data'!$A90="","",IF(ISNUMBER('R05 Data'!AB90),IF(AND('R05 Data'!AB90&gt;=1,'R05 Data'!AB90&lt;=5,MOD('R05 Data'!AB90,1)=0),'R05 Data'!AB90,""),""))</x:f>
      </x:c>
    </x:row>
    <x:row r="91" ht="22" customHeight="1">
      <x:c r="A91" s="92" t="str">
        <x:f>IF('R05 Data'!A91="","",'R05 Data'!A91)</x:f>
      </x:c>
      <x:c r="B91" s="92" t="str">
        <x:f>IF('R05 Data'!B91="","",'R05 Data'!B91)</x:f>
      </x:c>
      <x:c r="C91" s="92" t="str">
        <x:f>IF('R05 Data'!C91="","",'R05 Data'!C91)</x:f>
      </x:c>
      <x:c r="D91" s="92" t="str">
        <x:f>IF('R05 Data'!D91="","",'R05 Data'!D91)</x:f>
      </x:c>
      <x:c r="E91" s="92" t="str">
        <x:f>IF('R05 Data'!$A91="","",IF(ISNUMBER('R05 Data'!E91),IF(AND('R05 Data'!E91&gt;=1,'R05 Data'!E91&lt;=5,MOD('R05 Data'!E91,1)=0),'R05 Data'!E91,""),""))</x:f>
      </x:c>
      <x:c r="F91" s="92" t="str">
        <x:f>IF('R05 Data'!$A91="","",IF(ISNUMBER('R05 Data'!F91),IF(AND('R05 Data'!F91&gt;=1,'R05 Data'!F91&lt;=5,MOD('R05 Data'!F91,1)=0),'R05 Data'!F91,""),""))</x:f>
      </x:c>
      <x:c r="G91" s="92" t="str">
        <x:f>IF('R05 Data'!$A91="","",IF(ISNUMBER('R05 Data'!G91),IF(AND('R05 Data'!G91&gt;=1,'R05 Data'!G91&lt;=5,MOD('R05 Data'!G91,1)=0),'R05 Data'!G91,""),""))</x:f>
      </x:c>
      <x:c r="H91" s="92" t="str">
        <x:f>IF('R05 Data'!$A91="","",IF(ISNUMBER('R05 Data'!H91),IF(AND('R05 Data'!H91&gt;=1,'R05 Data'!H91&lt;=5,MOD('R05 Data'!H91,1)=0),'R05 Data'!H91,""),""))</x:f>
      </x:c>
      <x:c r="I91" s="92" t="str">
        <x:f>IF('R05 Data'!$A91="","",IF(ISNUMBER('R05 Data'!I91),IF(AND('R05 Data'!I91&gt;=1,'R05 Data'!I91&lt;=5,MOD('R05 Data'!I91,1)=0),'R05 Data'!I91,""),""))</x:f>
      </x:c>
      <x:c r="J91" s="92" t="str">
        <x:f>IF('R05 Data'!$A91="","",IF(ISNUMBER('R05 Data'!J91),IF(AND('R05 Data'!J91&gt;=1,'R05 Data'!J91&lt;=5,MOD('R05 Data'!J91,1)=0),'R05 Data'!J91,""),""))</x:f>
      </x:c>
      <x:c r="K91" s="92" t="str">
        <x:f>IF('R05 Data'!$A91="","",IF(ISNUMBER('R05 Data'!K91),IF(AND('R05 Data'!K91&gt;=1,'R05 Data'!K91&lt;=5,MOD('R05 Data'!K91,1)=0),'R05 Data'!K91,""),""))</x:f>
      </x:c>
      <x:c r="L91" s="92" t="str">
        <x:f>IF('R05 Data'!$A91="","",IF(ISNUMBER('R05 Data'!L91),IF(AND('R05 Data'!L91&gt;=1,'R05 Data'!L91&lt;=5,MOD('R05 Data'!L91,1)=0),'R05 Data'!L91,""),""))</x:f>
      </x:c>
      <x:c r="M91" s="142" t="str">
        <x:f>IF('R05 Data'!$A91="","",IF(ISNUMBER('R05 Data'!M91),IF(AND('R05 Data'!M91&gt;=1,'R05 Data'!M91&lt;=5,MOD('R05 Data'!M91,1)=0),'R05 Data'!M91,""),""))</x:f>
      </x:c>
      <x:c r="N91" s="142" t="str">
        <x:f>IF('R05 Data'!$A91="","",IF(ISNUMBER('R05 Data'!N91),IF(AND('R05 Data'!N91&gt;=1,'R05 Data'!N91&lt;=5,MOD('R05 Data'!N91,1)=0),'R05 Data'!N91,""),""))</x:f>
      </x:c>
      <x:c r="O91" s="142" t="str">
        <x:f>IF('R05 Data'!$A91="","",IF(ISNUMBER('R05 Data'!O91),IF(AND('R05 Data'!O91&gt;=1,'R05 Data'!O91&lt;=5,MOD('R05 Data'!O91,1)=0),'R05 Data'!O91,""),""))</x:f>
      </x:c>
      <x:c r="P91" s="142" t="str">
        <x:f>IF('R05 Data'!$A91="","",IF(ISNUMBER('R05 Data'!P91),IF(AND('R05 Data'!P91&gt;=1,'R05 Data'!P91&lt;=5,MOD('R05 Data'!P91,1)=0),'R05 Data'!P91,""),""))</x:f>
      </x:c>
      <x:c r="Q91" s="142" t="str">
        <x:f>IF('R05 Data'!$A91="","",IF(ISNUMBER('R05 Data'!Q91),IF(AND('R05 Data'!Q91&gt;=1,'R05 Data'!Q91&lt;=5,MOD('R05 Data'!Q91,1)=0),'R05 Data'!Q91,""),""))</x:f>
      </x:c>
      <x:c r="R91" s="142" t="str">
        <x:f>IF('R05 Data'!$A91="","",IF(ISNUMBER('R05 Data'!R91),IF(AND('R05 Data'!R91&gt;=1,'R05 Data'!R91&lt;=5,MOD('R05 Data'!R91,1)=0),'R05 Data'!R91,""),""))</x:f>
      </x:c>
      <x:c r="S91" s="142" t="str">
        <x:f>IF('R05 Data'!$A91="","",IF(ISNUMBER('R05 Data'!S91),IF(AND('R05 Data'!S91&gt;=1,'R05 Data'!S91&lt;=5,MOD('R05 Data'!S91,1)=0),'R05 Data'!S91,""),""))</x:f>
      </x:c>
      <x:c r="T91" s="142" t="str">
        <x:f>IF('R05 Data'!$A91="","",IF(ISNUMBER('R05 Data'!T91),IF(AND('R05 Data'!T91&gt;=1,'R05 Data'!T91&lt;=5,MOD('R05 Data'!T91,1)=0),'R05 Data'!T91,""),""))</x:f>
      </x:c>
      <x:c r="U91" s="142" t="str">
        <x:f>IF('R05 Data'!$A91="","",IF(ISNUMBER('R05 Data'!U91),IF(AND('R05 Data'!U91&gt;=1,'R05 Data'!U91&lt;=5,MOD('R05 Data'!U91,1)=0),'R05 Data'!U91,""),""))</x:f>
      </x:c>
      <x:c r="V91" s="142" t="str">
        <x:f>IF('R05 Data'!$A91="","",IF(ISNUMBER('R05 Data'!V91),IF(AND('R05 Data'!V91&gt;=1,'R05 Data'!V91&lt;=5,MOD('R05 Data'!V91,1)=0),'R05 Data'!V91,""),""))</x:f>
      </x:c>
      <x:c r="W91" s="142" t="str">
        <x:f>IF('R05 Data'!$A91="","",IF(ISNUMBER('R05 Data'!W91),IF(AND('R05 Data'!W91&gt;=1,'R05 Data'!W91&lt;=5,MOD('R05 Data'!W91,1)=0),'R05 Data'!W91,""),""))</x:f>
      </x:c>
      <x:c r="X91" s="142" t="str">
        <x:f>IF('R05 Data'!$A91="","",IF(ISNUMBER('R05 Data'!X91),IF(AND('R05 Data'!X91&gt;=1,'R05 Data'!X91&lt;=5,MOD('R05 Data'!X91,1)=0),'R05 Data'!X91,""),""))</x:f>
      </x:c>
      <x:c r="Y91" s="142" t="str">
        <x:f>IF('R05 Data'!$A91="","",IF(ISNUMBER('R05 Data'!Y91),IF(AND('R05 Data'!Y91&gt;=1,'R05 Data'!Y91&lt;=5,MOD('R05 Data'!Y91,1)=0),'R05 Data'!Y91,""),""))</x:f>
      </x:c>
      <x:c r="Z91" s="142" t="str">
        <x:f>IF('R05 Data'!$A91="","",IF(ISNUMBER('R05 Data'!Z91),IF(AND('R05 Data'!Z91&gt;=1,'R05 Data'!Z91&lt;=5,MOD('R05 Data'!Z91,1)=0),'R05 Data'!Z91,""),""))</x:f>
      </x:c>
      <x:c r="AA91" s="142" t="str">
        <x:f>IF('R05 Data'!$A91="","",IF(ISNUMBER('R05 Data'!AA91),IF(AND('R05 Data'!AA91&gt;=1,'R05 Data'!AA91&lt;=5,MOD('R05 Data'!AA91,1)=0),'R05 Data'!AA91,""),""))</x:f>
      </x:c>
      <x:c r="AB91" s="142" t="str">
        <x:f>IF('R05 Data'!$A91="","",IF(ISNUMBER('R05 Data'!AB91),IF(AND('R05 Data'!AB91&gt;=1,'R05 Data'!AB91&lt;=5,MOD('R05 Data'!AB91,1)=0),'R05 Data'!AB91,""),""))</x:f>
      </x:c>
    </x:row>
    <x:row r="92" ht="22" customHeight="1">
      <x:c r="A92" s="92" t="str">
        <x:f>IF('R05 Data'!A92="","",'R05 Data'!A92)</x:f>
      </x:c>
      <x:c r="B92" s="92" t="str">
        <x:f>IF('R05 Data'!B92="","",'R05 Data'!B92)</x:f>
      </x:c>
      <x:c r="C92" s="92" t="str">
        <x:f>IF('R05 Data'!C92="","",'R05 Data'!C92)</x:f>
      </x:c>
      <x:c r="D92" s="92" t="str">
        <x:f>IF('R05 Data'!D92="","",'R05 Data'!D92)</x:f>
      </x:c>
      <x:c r="E92" s="92" t="str">
        <x:f>IF('R05 Data'!$A92="","",IF(ISNUMBER('R05 Data'!E92),IF(AND('R05 Data'!E92&gt;=1,'R05 Data'!E92&lt;=5,MOD('R05 Data'!E92,1)=0),'R05 Data'!E92,""),""))</x:f>
      </x:c>
      <x:c r="F92" s="92" t="str">
        <x:f>IF('R05 Data'!$A92="","",IF(ISNUMBER('R05 Data'!F92),IF(AND('R05 Data'!F92&gt;=1,'R05 Data'!F92&lt;=5,MOD('R05 Data'!F92,1)=0),'R05 Data'!F92,""),""))</x:f>
      </x:c>
      <x:c r="G92" s="92" t="str">
        <x:f>IF('R05 Data'!$A92="","",IF(ISNUMBER('R05 Data'!G92),IF(AND('R05 Data'!G92&gt;=1,'R05 Data'!G92&lt;=5,MOD('R05 Data'!G92,1)=0),'R05 Data'!G92,""),""))</x:f>
      </x:c>
      <x:c r="H92" s="92" t="str">
        <x:f>IF('R05 Data'!$A92="","",IF(ISNUMBER('R05 Data'!H92),IF(AND('R05 Data'!H92&gt;=1,'R05 Data'!H92&lt;=5,MOD('R05 Data'!H92,1)=0),'R05 Data'!H92,""),""))</x:f>
      </x:c>
      <x:c r="I92" s="92" t="str">
        <x:f>IF('R05 Data'!$A92="","",IF(ISNUMBER('R05 Data'!I92),IF(AND('R05 Data'!I92&gt;=1,'R05 Data'!I92&lt;=5,MOD('R05 Data'!I92,1)=0),'R05 Data'!I92,""),""))</x:f>
      </x:c>
      <x:c r="J92" s="92" t="str">
        <x:f>IF('R05 Data'!$A92="","",IF(ISNUMBER('R05 Data'!J92),IF(AND('R05 Data'!J92&gt;=1,'R05 Data'!J92&lt;=5,MOD('R05 Data'!J92,1)=0),'R05 Data'!J92,""),""))</x:f>
      </x:c>
      <x:c r="K92" s="92" t="str">
        <x:f>IF('R05 Data'!$A92="","",IF(ISNUMBER('R05 Data'!K92),IF(AND('R05 Data'!K92&gt;=1,'R05 Data'!K92&lt;=5,MOD('R05 Data'!K92,1)=0),'R05 Data'!K92,""),""))</x:f>
      </x:c>
      <x:c r="L92" s="92" t="str">
        <x:f>IF('R05 Data'!$A92="","",IF(ISNUMBER('R05 Data'!L92),IF(AND('R05 Data'!L92&gt;=1,'R05 Data'!L92&lt;=5,MOD('R05 Data'!L92,1)=0),'R05 Data'!L92,""),""))</x:f>
      </x:c>
      <x:c r="M92" s="142" t="str">
        <x:f>IF('R05 Data'!$A92="","",IF(ISNUMBER('R05 Data'!M92),IF(AND('R05 Data'!M92&gt;=1,'R05 Data'!M92&lt;=5,MOD('R05 Data'!M92,1)=0),'R05 Data'!M92,""),""))</x:f>
      </x:c>
      <x:c r="N92" s="142" t="str">
        <x:f>IF('R05 Data'!$A92="","",IF(ISNUMBER('R05 Data'!N92),IF(AND('R05 Data'!N92&gt;=1,'R05 Data'!N92&lt;=5,MOD('R05 Data'!N92,1)=0),'R05 Data'!N92,""),""))</x:f>
      </x:c>
      <x:c r="O92" s="142" t="str">
        <x:f>IF('R05 Data'!$A92="","",IF(ISNUMBER('R05 Data'!O92),IF(AND('R05 Data'!O92&gt;=1,'R05 Data'!O92&lt;=5,MOD('R05 Data'!O92,1)=0),'R05 Data'!O92,""),""))</x:f>
      </x:c>
      <x:c r="P92" s="142" t="str">
        <x:f>IF('R05 Data'!$A92="","",IF(ISNUMBER('R05 Data'!P92),IF(AND('R05 Data'!P92&gt;=1,'R05 Data'!P92&lt;=5,MOD('R05 Data'!P92,1)=0),'R05 Data'!P92,""),""))</x:f>
      </x:c>
      <x:c r="Q92" s="142" t="str">
        <x:f>IF('R05 Data'!$A92="","",IF(ISNUMBER('R05 Data'!Q92),IF(AND('R05 Data'!Q92&gt;=1,'R05 Data'!Q92&lt;=5,MOD('R05 Data'!Q92,1)=0),'R05 Data'!Q92,""),""))</x:f>
      </x:c>
      <x:c r="R92" s="142" t="str">
        <x:f>IF('R05 Data'!$A92="","",IF(ISNUMBER('R05 Data'!R92),IF(AND('R05 Data'!R92&gt;=1,'R05 Data'!R92&lt;=5,MOD('R05 Data'!R92,1)=0),'R05 Data'!R92,""),""))</x:f>
      </x:c>
      <x:c r="S92" s="142" t="str">
        <x:f>IF('R05 Data'!$A92="","",IF(ISNUMBER('R05 Data'!S92),IF(AND('R05 Data'!S92&gt;=1,'R05 Data'!S92&lt;=5,MOD('R05 Data'!S92,1)=0),'R05 Data'!S92,""),""))</x:f>
      </x:c>
      <x:c r="T92" s="142" t="str">
        <x:f>IF('R05 Data'!$A92="","",IF(ISNUMBER('R05 Data'!T92),IF(AND('R05 Data'!T92&gt;=1,'R05 Data'!T92&lt;=5,MOD('R05 Data'!T92,1)=0),'R05 Data'!T92,""),""))</x:f>
      </x:c>
      <x:c r="U92" s="142" t="str">
        <x:f>IF('R05 Data'!$A92="","",IF(ISNUMBER('R05 Data'!U92),IF(AND('R05 Data'!U92&gt;=1,'R05 Data'!U92&lt;=5,MOD('R05 Data'!U92,1)=0),'R05 Data'!U92,""),""))</x:f>
      </x:c>
      <x:c r="V92" s="142" t="str">
        <x:f>IF('R05 Data'!$A92="","",IF(ISNUMBER('R05 Data'!V92),IF(AND('R05 Data'!V92&gt;=1,'R05 Data'!V92&lt;=5,MOD('R05 Data'!V92,1)=0),'R05 Data'!V92,""),""))</x:f>
      </x:c>
      <x:c r="W92" s="142" t="str">
        <x:f>IF('R05 Data'!$A92="","",IF(ISNUMBER('R05 Data'!W92),IF(AND('R05 Data'!W92&gt;=1,'R05 Data'!W92&lt;=5,MOD('R05 Data'!W92,1)=0),'R05 Data'!W92,""),""))</x:f>
      </x:c>
      <x:c r="X92" s="142" t="str">
        <x:f>IF('R05 Data'!$A92="","",IF(ISNUMBER('R05 Data'!X92),IF(AND('R05 Data'!X92&gt;=1,'R05 Data'!X92&lt;=5,MOD('R05 Data'!X92,1)=0),'R05 Data'!X92,""),""))</x:f>
      </x:c>
      <x:c r="Y92" s="142" t="str">
        <x:f>IF('R05 Data'!$A92="","",IF(ISNUMBER('R05 Data'!Y92),IF(AND('R05 Data'!Y92&gt;=1,'R05 Data'!Y92&lt;=5,MOD('R05 Data'!Y92,1)=0),'R05 Data'!Y92,""),""))</x:f>
      </x:c>
      <x:c r="Z92" s="142" t="str">
        <x:f>IF('R05 Data'!$A92="","",IF(ISNUMBER('R05 Data'!Z92),IF(AND('R05 Data'!Z92&gt;=1,'R05 Data'!Z92&lt;=5,MOD('R05 Data'!Z92,1)=0),'R05 Data'!Z92,""),""))</x:f>
      </x:c>
      <x:c r="AA92" s="142" t="str">
        <x:f>IF('R05 Data'!$A92="","",IF(ISNUMBER('R05 Data'!AA92),IF(AND('R05 Data'!AA92&gt;=1,'R05 Data'!AA92&lt;=5,MOD('R05 Data'!AA92,1)=0),'R05 Data'!AA92,""),""))</x:f>
      </x:c>
      <x:c r="AB92" s="142" t="str">
        <x:f>IF('R05 Data'!$A92="","",IF(ISNUMBER('R05 Data'!AB92),IF(AND('R05 Data'!AB92&gt;=1,'R05 Data'!AB92&lt;=5,MOD('R05 Data'!AB92,1)=0),'R05 Data'!AB92,""),""))</x:f>
      </x:c>
    </x:row>
    <x:row r="93" ht="22" customHeight="1">
      <x:c r="A93" s="92" t="str">
        <x:f>IF('R05 Data'!A93="","",'R05 Data'!A93)</x:f>
      </x:c>
      <x:c r="B93" s="92" t="str">
        <x:f>IF('R05 Data'!B93="","",'R05 Data'!B93)</x:f>
      </x:c>
      <x:c r="C93" s="92" t="str">
        <x:f>IF('R05 Data'!C93="","",'R05 Data'!C93)</x:f>
      </x:c>
      <x:c r="D93" s="92" t="str">
        <x:f>IF('R05 Data'!D93="","",'R05 Data'!D93)</x:f>
      </x:c>
      <x:c r="E93" s="92" t="str">
        <x:f>IF('R05 Data'!$A93="","",IF(ISNUMBER('R05 Data'!E93),IF(AND('R05 Data'!E93&gt;=1,'R05 Data'!E93&lt;=5,MOD('R05 Data'!E93,1)=0),'R05 Data'!E93,""),""))</x:f>
      </x:c>
      <x:c r="F93" s="92" t="str">
        <x:f>IF('R05 Data'!$A93="","",IF(ISNUMBER('R05 Data'!F93),IF(AND('R05 Data'!F93&gt;=1,'R05 Data'!F93&lt;=5,MOD('R05 Data'!F93,1)=0),'R05 Data'!F93,""),""))</x:f>
      </x:c>
      <x:c r="G93" s="92" t="str">
        <x:f>IF('R05 Data'!$A93="","",IF(ISNUMBER('R05 Data'!G93),IF(AND('R05 Data'!G93&gt;=1,'R05 Data'!G93&lt;=5,MOD('R05 Data'!G93,1)=0),'R05 Data'!G93,""),""))</x:f>
      </x:c>
      <x:c r="H93" s="92" t="str">
        <x:f>IF('R05 Data'!$A93="","",IF(ISNUMBER('R05 Data'!H93),IF(AND('R05 Data'!H93&gt;=1,'R05 Data'!H93&lt;=5,MOD('R05 Data'!H93,1)=0),'R05 Data'!H93,""),""))</x:f>
      </x:c>
      <x:c r="I93" s="92" t="str">
        <x:f>IF('R05 Data'!$A93="","",IF(ISNUMBER('R05 Data'!I93),IF(AND('R05 Data'!I93&gt;=1,'R05 Data'!I93&lt;=5,MOD('R05 Data'!I93,1)=0),'R05 Data'!I93,""),""))</x:f>
      </x:c>
      <x:c r="J93" s="92" t="str">
        <x:f>IF('R05 Data'!$A93="","",IF(ISNUMBER('R05 Data'!J93),IF(AND('R05 Data'!J93&gt;=1,'R05 Data'!J93&lt;=5,MOD('R05 Data'!J93,1)=0),'R05 Data'!J93,""),""))</x:f>
      </x:c>
      <x:c r="K93" s="92" t="str">
        <x:f>IF('R05 Data'!$A93="","",IF(ISNUMBER('R05 Data'!K93),IF(AND('R05 Data'!K93&gt;=1,'R05 Data'!K93&lt;=5,MOD('R05 Data'!K93,1)=0),'R05 Data'!K93,""),""))</x:f>
      </x:c>
      <x:c r="L93" s="92" t="str">
        <x:f>IF('R05 Data'!$A93="","",IF(ISNUMBER('R05 Data'!L93),IF(AND('R05 Data'!L93&gt;=1,'R05 Data'!L93&lt;=5,MOD('R05 Data'!L93,1)=0),'R05 Data'!L93,""),""))</x:f>
      </x:c>
      <x:c r="M93" s="142" t="str">
        <x:f>IF('R05 Data'!$A93="","",IF(ISNUMBER('R05 Data'!M93),IF(AND('R05 Data'!M93&gt;=1,'R05 Data'!M93&lt;=5,MOD('R05 Data'!M93,1)=0),'R05 Data'!M93,""),""))</x:f>
      </x:c>
      <x:c r="N93" s="142" t="str">
        <x:f>IF('R05 Data'!$A93="","",IF(ISNUMBER('R05 Data'!N93),IF(AND('R05 Data'!N93&gt;=1,'R05 Data'!N93&lt;=5,MOD('R05 Data'!N93,1)=0),'R05 Data'!N93,""),""))</x:f>
      </x:c>
      <x:c r="O93" s="142" t="str">
        <x:f>IF('R05 Data'!$A93="","",IF(ISNUMBER('R05 Data'!O93),IF(AND('R05 Data'!O93&gt;=1,'R05 Data'!O93&lt;=5,MOD('R05 Data'!O93,1)=0),'R05 Data'!O93,""),""))</x:f>
      </x:c>
      <x:c r="P93" s="142" t="str">
        <x:f>IF('R05 Data'!$A93="","",IF(ISNUMBER('R05 Data'!P93),IF(AND('R05 Data'!P93&gt;=1,'R05 Data'!P93&lt;=5,MOD('R05 Data'!P93,1)=0),'R05 Data'!P93,""),""))</x:f>
      </x:c>
      <x:c r="Q93" s="142" t="str">
        <x:f>IF('R05 Data'!$A93="","",IF(ISNUMBER('R05 Data'!Q93),IF(AND('R05 Data'!Q93&gt;=1,'R05 Data'!Q93&lt;=5,MOD('R05 Data'!Q93,1)=0),'R05 Data'!Q93,""),""))</x:f>
      </x:c>
      <x:c r="R93" s="142" t="str">
        <x:f>IF('R05 Data'!$A93="","",IF(ISNUMBER('R05 Data'!R93),IF(AND('R05 Data'!R93&gt;=1,'R05 Data'!R93&lt;=5,MOD('R05 Data'!R93,1)=0),'R05 Data'!R93,""),""))</x:f>
      </x:c>
      <x:c r="S93" s="142" t="str">
        <x:f>IF('R05 Data'!$A93="","",IF(ISNUMBER('R05 Data'!S93),IF(AND('R05 Data'!S93&gt;=1,'R05 Data'!S93&lt;=5,MOD('R05 Data'!S93,1)=0),'R05 Data'!S93,""),""))</x:f>
      </x:c>
      <x:c r="T93" s="142" t="str">
        <x:f>IF('R05 Data'!$A93="","",IF(ISNUMBER('R05 Data'!T93),IF(AND('R05 Data'!T93&gt;=1,'R05 Data'!T93&lt;=5,MOD('R05 Data'!T93,1)=0),'R05 Data'!T93,""),""))</x:f>
      </x:c>
      <x:c r="U93" s="142" t="str">
        <x:f>IF('R05 Data'!$A93="","",IF(ISNUMBER('R05 Data'!U93),IF(AND('R05 Data'!U93&gt;=1,'R05 Data'!U93&lt;=5,MOD('R05 Data'!U93,1)=0),'R05 Data'!U93,""),""))</x:f>
      </x:c>
      <x:c r="V93" s="142" t="str">
        <x:f>IF('R05 Data'!$A93="","",IF(ISNUMBER('R05 Data'!V93),IF(AND('R05 Data'!V93&gt;=1,'R05 Data'!V93&lt;=5,MOD('R05 Data'!V93,1)=0),'R05 Data'!V93,""),""))</x:f>
      </x:c>
      <x:c r="W93" s="142" t="str">
        <x:f>IF('R05 Data'!$A93="","",IF(ISNUMBER('R05 Data'!W93),IF(AND('R05 Data'!W93&gt;=1,'R05 Data'!W93&lt;=5,MOD('R05 Data'!W93,1)=0),'R05 Data'!W93,""),""))</x:f>
      </x:c>
      <x:c r="X93" s="142" t="str">
        <x:f>IF('R05 Data'!$A93="","",IF(ISNUMBER('R05 Data'!X93),IF(AND('R05 Data'!X93&gt;=1,'R05 Data'!X93&lt;=5,MOD('R05 Data'!X93,1)=0),'R05 Data'!X93,""),""))</x:f>
      </x:c>
      <x:c r="Y93" s="142" t="str">
        <x:f>IF('R05 Data'!$A93="","",IF(ISNUMBER('R05 Data'!Y93),IF(AND('R05 Data'!Y93&gt;=1,'R05 Data'!Y93&lt;=5,MOD('R05 Data'!Y93,1)=0),'R05 Data'!Y93,""),""))</x:f>
      </x:c>
      <x:c r="Z93" s="142" t="str">
        <x:f>IF('R05 Data'!$A93="","",IF(ISNUMBER('R05 Data'!Z93),IF(AND('R05 Data'!Z93&gt;=1,'R05 Data'!Z93&lt;=5,MOD('R05 Data'!Z93,1)=0),'R05 Data'!Z93,""),""))</x:f>
      </x:c>
      <x:c r="AA93" s="142" t="str">
        <x:f>IF('R05 Data'!$A93="","",IF(ISNUMBER('R05 Data'!AA93),IF(AND('R05 Data'!AA93&gt;=1,'R05 Data'!AA93&lt;=5,MOD('R05 Data'!AA93,1)=0),'R05 Data'!AA93,""),""))</x:f>
      </x:c>
      <x:c r="AB93" s="142" t="str">
        <x:f>IF('R05 Data'!$A93="","",IF(ISNUMBER('R05 Data'!AB93),IF(AND('R05 Data'!AB93&gt;=1,'R05 Data'!AB93&lt;=5,MOD('R05 Data'!AB93,1)=0),'R05 Data'!AB93,""),""))</x:f>
      </x:c>
    </x:row>
    <x:row r="94" ht="22" customHeight="1">
      <x:c r="A94" s="92" t="str">
        <x:f>IF('R05 Data'!A94="","",'R05 Data'!A94)</x:f>
      </x:c>
      <x:c r="B94" s="92" t="str">
        <x:f>IF('R05 Data'!B94="","",'R05 Data'!B94)</x:f>
      </x:c>
      <x:c r="C94" s="92" t="str">
        <x:f>IF('R05 Data'!C94="","",'R05 Data'!C94)</x:f>
      </x:c>
      <x:c r="D94" s="92" t="str">
        <x:f>IF('R05 Data'!D94="","",'R05 Data'!D94)</x:f>
      </x:c>
      <x:c r="E94" s="92" t="str">
        <x:f>IF('R05 Data'!$A94="","",IF(ISNUMBER('R05 Data'!E94),IF(AND('R05 Data'!E94&gt;=1,'R05 Data'!E94&lt;=5,MOD('R05 Data'!E94,1)=0),'R05 Data'!E94,""),""))</x:f>
      </x:c>
      <x:c r="F94" s="92" t="str">
        <x:f>IF('R05 Data'!$A94="","",IF(ISNUMBER('R05 Data'!F94),IF(AND('R05 Data'!F94&gt;=1,'R05 Data'!F94&lt;=5,MOD('R05 Data'!F94,1)=0),'R05 Data'!F94,""),""))</x:f>
      </x:c>
      <x:c r="G94" s="92" t="str">
        <x:f>IF('R05 Data'!$A94="","",IF(ISNUMBER('R05 Data'!G94),IF(AND('R05 Data'!G94&gt;=1,'R05 Data'!G94&lt;=5,MOD('R05 Data'!G94,1)=0),'R05 Data'!G94,""),""))</x:f>
      </x:c>
      <x:c r="H94" s="92" t="str">
        <x:f>IF('R05 Data'!$A94="","",IF(ISNUMBER('R05 Data'!H94),IF(AND('R05 Data'!H94&gt;=1,'R05 Data'!H94&lt;=5,MOD('R05 Data'!H94,1)=0),'R05 Data'!H94,""),""))</x:f>
      </x:c>
      <x:c r="I94" s="92" t="str">
        <x:f>IF('R05 Data'!$A94="","",IF(ISNUMBER('R05 Data'!I94),IF(AND('R05 Data'!I94&gt;=1,'R05 Data'!I94&lt;=5,MOD('R05 Data'!I94,1)=0),'R05 Data'!I94,""),""))</x:f>
      </x:c>
      <x:c r="J94" s="92" t="str">
        <x:f>IF('R05 Data'!$A94="","",IF(ISNUMBER('R05 Data'!J94),IF(AND('R05 Data'!J94&gt;=1,'R05 Data'!J94&lt;=5,MOD('R05 Data'!J94,1)=0),'R05 Data'!J94,""),""))</x:f>
      </x:c>
      <x:c r="K94" s="92" t="str">
        <x:f>IF('R05 Data'!$A94="","",IF(ISNUMBER('R05 Data'!K94),IF(AND('R05 Data'!K94&gt;=1,'R05 Data'!K94&lt;=5,MOD('R05 Data'!K94,1)=0),'R05 Data'!K94,""),""))</x:f>
      </x:c>
      <x:c r="L94" s="92" t="str">
        <x:f>IF('R05 Data'!$A94="","",IF(ISNUMBER('R05 Data'!L94),IF(AND('R05 Data'!L94&gt;=1,'R05 Data'!L94&lt;=5,MOD('R05 Data'!L94,1)=0),'R05 Data'!L94,""),""))</x:f>
      </x:c>
      <x:c r="M94" s="142" t="str">
        <x:f>IF('R05 Data'!$A94="","",IF(ISNUMBER('R05 Data'!M94),IF(AND('R05 Data'!M94&gt;=1,'R05 Data'!M94&lt;=5,MOD('R05 Data'!M94,1)=0),'R05 Data'!M94,""),""))</x:f>
      </x:c>
      <x:c r="N94" s="142" t="str">
        <x:f>IF('R05 Data'!$A94="","",IF(ISNUMBER('R05 Data'!N94),IF(AND('R05 Data'!N94&gt;=1,'R05 Data'!N94&lt;=5,MOD('R05 Data'!N94,1)=0),'R05 Data'!N94,""),""))</x:f>
      </x:c>
      <x:c r="O94" s="142" t="str">
        <x:f>IF('R05 Data'!$A94="","",IF(ISNUMBER('R05 Data'!O94),IF(AND('R05 Data'!O94&gt;=1,'R05 Data'!O94&lt;=5,MOD('R05 Data'!O94,1)=0),'R05 Data'!O94,""),""))</x:f>
      </x:c>
      <x:c r="P94" s="142" t="str">
        <x:f>IF('R05 Data'!$A94="","",IF(ISNUMBER('R05 Data'!P94),IF(AND('R05 Data'!P94&gt;=1,'R05 Data'!P94&lt;=5,MOD('R05 Data'!P94,1)=0),'R05 Data'!P94,""),""))</x:f>
      </x:c>
      <x:c r="Q94" s="142" t="str">
        <x:f>IF('R05 Data'!$A94="","",IF(ISNUMBER('R05 Data'!Q94),IF(AND('R05 Data'!Q94&gt;=1,'R05 Data'!Q94&lt;=5,MOD('R05 Data'!Q94,1)=0),'R05 Data'!Q94,""),""))</x:f>
      </x:c>
      <x:c r="R94" s="142" t="str">
        <x:f>IF('R05 Data'!$A94="","",IF(ISNUMBER('R05 Data'!R94),IF(AND('R05 Data'!R94&gt;=1,'R05 Data'!R94&lt;=5,MOD('R05 Data'!R94,1)=0),'R05 Data'!R94,""),""))</x:f>
      </x:c>
      <x:c r="S94" s="142" t="str">
        <x:f>IF('R05 Data'!$A94="","",IF(ISNUMBER('R05 Data'!S94),IF(AND('R05 Data'!S94&gt;=1,'R05 Data'!S94&lt;=5,MOD('R05 Data'!S94,1)=0),'R05 Data'!S94,""),""))</x:f>
      </x:c>
      <x:c r="T94" s="142" t="str">
        <x:f>IF('R05 Data'!$A94="","",IF(ISNUMBER('R05 Data'!T94),IF(AND('R05 Data'!T94&gt;=1,'R05 Data'!T94&lt;=5,MOD('R05 Data'!T94,1)=0),'R05 Data'!T94,""),""))</x:f>
      </x:c>
      <x:c r="U94" s="142" t="str">
        <x:f>IF('R05 Data'!$A94="","",IF(ISNUMBER('R05 Data'!U94),IF(AND('R05 Data'!U94&gt;=1,'R05 Data'!U94&lt;=5,MOD('R05 Data'!U94,1)=0),'R05 Data'!U94,""),""))</x:f>
      </x:c>
      <x:c r="V94" s="142" t="str">
        <x:f>IF('R05 Data'!$A94="","",IF(ISNUMBER('R05 Data'!V94),IF(AND('R05 Data'!V94&gt;=1,'R05 Data'!V94&lt;=5,MOD('R05 Data'!V94,1)=0),'R05 Data'!V94,""),""))</x:f>
      </x:c>
      <x:c r="W94" s="142" t="str">
        <x:f>IF('R05 Data'!$A94="","",IF(ISNUMBER('R05 Data'!W94),IF(AND('R05 Data'!W94&gt;=1,'R05 Data'!W94&lt;=5,MOD('R05 Data'!W94,1)=0),'R05 Data'!W94,""),""))</x:f>
      </x:c>
      <x:c r="X94" s="142" t="str">
        <x:f>IF('R05 Data'!$A94="","",IF(ISNUMBER('R05 Data'!X94),IF(AND('R05 Data'!X94&gt;=1,'R05 Data'!X94&lt;=5,MOD('R05 Data'!X94,1)=0),'R05 Data'!X94,""),""))</x:f>
      </x:c>
      <x:c r="Y94" s="142" t="str">
        <x:f>IF('R05 Data'!$A94="","",IF(ISNUMBER('R05 Data'!Y94),IF(AND('R05 Data'!Y94&gt;=1,'R05 Data'!Y94&lt;=5,MOD('R05 Data'!Y94,1)=0),'R05 Data'!Y94,""),""))</x:f>
      </x:c>
      <x:c r="Z94" s="142" t="str">
        <x:f>IF('R05 Data'!$A94="","",IF(ISNUMBER('R05 Data'!Z94),IF(AND('R05 Data'!Z94&gt;=1,'R05 Data'!Z94&lt;=5,MOD('R05 Data'!Z94,1)=0),'R05 Data'!Z94,""),""))</x:f>
      </x:c>
      <x:c r="AA94" s="142" t="str">
        <x:f>IF('R05 Data'!$A94="","",IF(ISNUMBER('R05 Data'!AA94),IF(AND('R05 Data'!AA94&gt;=1,'R05 Data'!AA94&lt;=5,MOD('R05 Data'!AA94,1)=0),'R05 Data'!AA94,""),""))</x:f>
      </x:c>
      <x:c r="AB94" s="142" t="str">
        <x:f>IF('R05 Data'!$A94="","",IF(ISNUMBER('R05 Data'!AB94),IF(AND('R05 Data'!AB94&gt;=1,'R05 Data'!AB94&lt;=5,MOD('R05 Data'!AB94,1)=0),'R05 Data'!AB94,""),""))</x:f>
      </x:c>
    </x:row>
    <x:row r="95" ht="22" customHeight="1">
      <x:c r="A95" s="92" t="str">
        <x:f>IF('R05 Data'!A95="","",'R05 Data'!A95)</x:f>
      </x:c>
      <x:c r="B95" s="92" t="str">
        <x:f>IF('R05 Data'!B95="","",'R05 Data'!B95)</x:f>
      </x:c>
      <x:c r="C95" s="92" t="str">
        <x:f>IF('R05 Data'!C95="","",'R05 Data'!C95)</x:f>
      </x:c>
      <x:c r="D95" s="92" t="str">
        <x:f>IF('R05 Data'!D95="","",'R05 Data'!D95)</x:f>
      </x:c>
      <x:c r="E95" s="92" t="str">
        <x:f>IF('R05 Data'!$A95="","",IF(ISNUMBER('R05 Data'!E95),IF(AND('R05 Data'!E95&gt;=1,'R05 Data'!E95&lt;=5,MOD('R05 Data'!E95,1)=0),'R05 Data'!E95,""),""))</x:f>
      </x:c>
      <x:c r="F95" s="92" t="str">
        <x:f>IF('R05 Data'!$A95="","",IF(ISNUMBER('R05 Data'!F95),IF(AND('R05 Data'!F95&gt;=1,'R05 Data'!F95&lt;=5,MOD('R05 Data'!F95,1)=0),'R05 Data'!F95,""),""))</x:f>
      </x:c>
      <x:c r="G95" s="92" t="str">
        <x:f>IF('R05 Data'!$A95="","",IF(ISNUMBER('R05 Data'!G95),IF(AND('R05 Data'!G95&gt;=1,'R05 Data'!G95&lt;=5,MOD('R05 Data'!G95,1)=0),'R05 Data'!G95,""),""))</x:f>
      </x:c>
      <x:c r="H95" s="92" t="str">
        <x:f>IF('R05 Data'!$A95="","",IF(ISNUMBER('R05 Data'!H95),IF(AND('R05 Data'!H95&gt;=1,'R05 Data'!H95&lt;=5,MOD('R05 Data'!H95,1)=0),'R05 Data'!H95,""),""))</x:f>
      </x:c>
      <x:c r="I95" s="92" t="str">
        <x:f>IF('R05 Data'!$A95="","",IF(ISNUMBER('R05 Data'!I95),IF(AND('R05 Data'!I95&gt;=1,'R05 Data'!I95&lt;=5,MOD('R05 Data'!I95,1)=0),'R05 Data'!I95,""),""))</x:f>
      </x:c>
      <x:c r="J95" s="92" t="str">
        <x:f>IF('R05 Data'!$A95="","",IF(ISNUMBER('R05 Data'!J95),IF(AND('R05 Data'!J95&gt;=1,'R05 Data'!J95&lt;=5,MOD('R05 Data'!J95,1)=0),'R05 Data'!J95,""),""))</x:f>
      </x:c>
      <x:c r="K95" s="92" t="str">
        <x:f>IF('R05 Data'!$A95="","",IF(ISNUMBER('R05 Data'!K95),IF(AND('R05 Data'!K95&gt;=1,'R05 Data'!K95&lt;=5,MOD('R05 Data'!K95,1)=0),'R05 Data'!K95,""),""))</x:f>
      </x:c>
      <x:c r="L95" s="92" t="str">
        <x:f>IF('R05 Data'!$A95="","",IF(ISNUMBER('R05 Data'!L95),IF(AND('R05 Data'!L95&gt;=1,'R05 Data'!L95&lt;=5,MOD('R05 Data'!L95,1)=0),'R05 Data'!L95,""),""))</x:f>
      </x:c>
      <x:c r="M95" s="142" t="str">
        <x:f>IF('R05 Data'!$A95="","",IF(ISNUMBER('R05 Data'!M95),IF(AND('R05 Data'!M95&gt;=1,'R05 Data'!M95&lt;=5,MOD('R05 Data'!M95,1)=0),'R05 Data'!M95,""),""))</x:f>
      </x:c>
      <x:c r="N95" s="142" t="str">
        <x:f>IF('R05 Data'!$A95="","",IF(ISNUMBER('R05 Data'!N95),IF(AND('R05 Data'!N95&gt;=1,'R05 Data'!N95&lt;=5,MOD('R05 Data'!N95,1)=0),'R05 Data'!N95,""),""))</x:f>
      </x:c>
      <x:c r="O95" s="142" t="str">
        <x:f>IF('R05 Data'!$A95="","",IF(ISNUMBER('R05 Data'!O95),IF(AND('R05 Data'!O95&gt;=1,'R05 Data'!O95&lt;=5,MOD('R05 Data'!O95,1)=0),'R05 Data'!O95,""),""))</x:f>
      </x:c>
      <x:c r="P95" s="142" t="str">
        <x:f>IF('R05 Data'!$A95="","",IF(ISNUMBER('R05 Data'!P95),IF(AND('R05 Data'!P95&gt;=1,'R05 Data'!P95&lt;=5,MOD('R05 Data'!P95,1)=0),'R05 Data'!P95,""),""))</x:f>
      </x:c>
      <x:c r="Q95" s="142" t="str">
        <x:f>IF('R05 Data'!$A95="","",IF(ISNUMBER('R05 Data'!Q95),IF(AND('R05 Data'!Q95&gt;=1,'R05 Data'!Q95&lt;=5,MOD('R05 Data'!Q95,1)=0),'R05 Data'!Q95,""),""))</x:f>
      </x:c>
      <x:c r="R95" s="142" t="str">
        <x:f>IF('R05 Data'!$A95="","",IF(ISNUMBER('R05 Data'!R95),IF(AND('R05 Data'!R95&gt;=1,'R05 Data'!R95&lt;=5,MOD('R05 Data'!R95,1)=0),'R05 Data'!R95,""),""))</x:f>
      </x:c>
      <x:c r="S95" s="142" t="str">
        <x:f>IF('R05 Data'!$A95="","",IF(ISNUMBER('R05 Data'!S95),IF(AND('R05 Data'!S95&gt;=1,'R05 Data'!S95&lt;=5,MOD('R05 Data'!S95,1)=0),'R05 Data'!S95,""),""))</x:f>
      </x:c>
      <x:c r="T95" s="142" t="str">
        <x:f>IF('R05 Data'!$A95="","",IF(ISNUMBER('R05 Data'!T95),IF(AND('R05 Data'!T95&gt;=1,'R05 Data'!T95&lt;=5,MOD('R05 Data'!T95,1)=0),'R05 Data'!T95,""),""))</x:f>
      </x:c>
      <x:c r="U95" s="142" t="str">
        <x:f>IF('R05 Data'!$A95="","",IF(ISNUMBER('R05 Data'!U95),IF(AND('R05 Data'!U95&gt;=1,'R05 Data'!U95&lt;=5,MOD('R05 Data'!U95,1)=0),'R05 Data'!U95,""),""))</x:f>
      </x:c>
      <x:c r="V95" s="142" t="str">
        <x:f>IF('R05 Data'!$A95="","",IF(ISNUMBER('R05 Data'!V95),IF(AND('R05 Data'!V95&gt;=1,'R05 Data'!V95&lt;=5,MOD('R05 Data'!V95,1)=0),'R05 Data'!V95,""),""))</x:f>
      </x:c>
      <x:c r="W95" s="142" t="str">
        <x:f>IF('R05 Data'!$A95="","",IF(ISNUMBER('R05 Data'!W95),IF(AND('R05 Data'!W95&gt;=1,'R05 Data'!W95&lt;=5,MOD('R05 Data'!W95,1)=0),'R05 Data'!W95,""),""))</x:f>
      </x:c>
      <x:c r="X95" s="142" t="str">
        <x:f>IF('R05 Data'!$A95="","",IF(ISNUMBER('R05 Data'!X95),IF(AND('R05 Data'!X95&gt;=1,'R05 Data'!X95&lt;=5,MOD('R05 Data'!X95,1)=0),'R05 Data'!X95,""),""))</x:f>
      </x:c>
      <x:c r="Y95" s="142" t="str">
        <x:f>IF('R05 Data'!$A95="","",IF(ISNUMBER('R05 Data'!Y95),IF(AND('R05 Data'!Y95&gt;=1,'R05 Data'!Y95&lt;=5,MOD('R05 Data'!Y95,1)=0),'R05 Data'!Y95,""),""))</x:f>
      </x:c>
      <x:c r="Z95" s="142" t="str">
        <x:f>IF('R05 Data'!$A95="","",IF(ISNUMBER('R05 Data'!Z95),IF(AND('R05 Data'!Z95&gt;=1,'R05 Data'!Z95&lt;=5,MOD('R05 Data'!Z95,1)=0),'R05 Data'!Z95,""),""))</x:f>
      </x:c>
      <x:c r="AA95" s="142" t="str">
        <x:f>IF('R05 Data'!$A95="","",IF(ISNUMBER('R05 Data'!AA95),IF(AND('R05 Data'!AA95&gt;=1,'R05 Data'!AA95&lt;=5,MOD('R05 Data'!AA95,1)=0),'R05 Data'!AA95,""),""))</x:f>
      </x:c>
      <x:c r="AB95" s="142" t="str">
        <x:f>IF('R05 Data'!$A95="","",IF(ISNUMBER('R05 Data'!AB95),IF(AND('R05 Data'!AB95&gt;=1,'R05 Data'!AB95&lt;=5,MOD('R05 Data'!AB95,1)=0),'R05 Data'!AB95,""),""))</x:f>
      </x:c>
    </x:row>
    <x:row r="96" ht="22" customHeight="1">
      <x:c r="A96" s="92" t="str">
        <x:f>IF('R05 Data'!A96="","",'R05 Data'!A96)</x:f>
      </x:c>
      <x:c r="B96" s="92" t="str">
        <x:f>IF('R05 Data'!B96="","",'R05 Data'!B96)</x:f>
      </x:c>
      <x:c r="C96" s="92" t="str">
        <x:f>IF('R05 Data'!C96="","",'R05 Data'!C96)</x:f>
      </x:c>
      <x:c r="D96" s="92" t="str">
        <x:f>IF('R05 Data'!D96="","",'R05 Data'!D96)</x:f>
      </x:c>
      <x:c r="E96" s="92" t="str">
        <x:f>IF('R05 Data'!$A96="","",IF(ISNUMBER('R05 Data'!E96),IF(AND('R05 Data'!E96&gt;=1,'R05 Data'!E96&lt;=5,MOD('R05 Data'!E96,1)=0),'R05 Data'!E96,""),""))</x:f>
      </x:c>
      <x:c r="F96" s="92" t="str">
        <x:f>IF('R05 Data'!$A96="","",IF(ISNUMBER('R05 Data'!F96),IF(AND('R05 Data'!F96&gt;=1,'R05 Data'!F96&lt;=5,MOD('R05 Data'!F96,1)=0),'R05 Data'!F96,""),""))</x:f>
      </x:c>
      <x:c r="G96" s="92" t="str">
        <x:f>IF('R05 Data'!$A96="","",IF(ISNUMBER('R05 Data'!G96),IF(AND('R05 Data'!G96&gt;=1,'R05 Data'!G96&lt;=5,MOD('R05 Data'!G96,1)=0),'R05 Data'!G96,""),""))</x:f>
      </x:c>
      <x:c r="H96" s="92" t="str">
        <x:f>IF('R05 Data'!$A96="","",IF(ISNUMBER('R05 Data'!H96),IF(AND('R05 Data'!H96&gt;=1,'R05 Data'!H96&lt;=5,MOD('R05 Data'!H96,1)=0),'R05 Data'!H96,""),""))</x:f>
      </x:c>
      <x:c r="I96" s="92" t="str">
        <x:f>IF('R05 Data'!$A96="","",IF(ISNUMBER('R05 Data'!I96),IF(AND('R05 Data'!I96&gt;=1,'R05 Data'!I96&lt;=5,MOD('R05 Data'!I96,1)=0),'R05 Data'!I96,""),""))</x:f>
      </x:c>
      <x:c r="J96" s="92" t="str">
        <x:f>IF('R05 Data'!$A96="","",IF(ISNUMBER('R05 Data'!J96),IF(AND('R05 Data'!J96&gt;=1,'R05 Data'!J96&lt;=5,MOD('R05 Data'!J96,1)=0),'R05 Data'!J96,""),""))</x:f>
      </x:c>
      <x:c r="K96" s="92" t="str">
        <x:f>IF('R05 Data'!$A96="","",IF(ISNUMBER('R05 Data'!K96),IF(AND('R05 Data'!K96&gt;=1,'R05 Data'!K96&lt;=5,MOD('R05 Data'!K96,1)=0),'R05 Data'!K96,""),""))</x:f>
      </x:c>
      <x:c r="L96" s="92" t="str">
        <x:f>IF('R05 Data'!$A96="","",IF(ISNUMBER('R05 Data'!L96),IF(AND('R05 Data'!L96&gt;=1,'R05 Data'!L96&lt;=5,MOD('R05 Data'!L96,1)=0),'R05 Data'!L96,""),""))</x:f>
      </x:c>
      <x:c r="M96" s="142" t="str">
        <x:f>IF('R05 Data'!$A96="","",IF(ISNUMBER('R05 Data'!M96),IF(AND('R05 Data'!M96&gt;=1,'R05 Data'!M96&lt;=5,MOD('R05 Data'!M96,1)=0),'R05 Data'!M96,""),""))</x:f>
      </x:c>
      <x:c r="N96" s="142" t="str">
        <x:f>IF('R05 Data'!$A96="","",IF(ISNUMBER('R05 Data'!N96),IF(AND('R05 Data'!N96&gt;=1,'R05 Data'!N96&lt;=5,MOD('R05 Data'!N96,1)=0),'R05 Data'!N96,""),""))</x:f>
      </x:c>
      <x:c r="O96" s="142" t="str">
        <x:f>IF('R05 Data'!$A96="","",IF(ISNUMBER('R05 Data'!O96),IF(AND('R05 Data'!O96&gt;=1,'R05 Data'!O96&lt;=5,MOD('R05 Data'!O96,1)=0),'R05 Data'!O96,""),""))</x:f>
      </x:c>
      <x:c r="P96" s="142" t="str">
        <x:f>IF('R05 Data'!$A96="","",IF(ISNUMBER('R05 Data'!P96),IF(AND('R05 Data'!P96&gt;=1,'R05 Data'!P96&lt;=5,MOD('R05 Data'!P96,1)=0),'R05 Data'!P96,""),""))</x:f>
      </x:c>
      <x:c r="Q96" s="142" t="str">
        <x:f>IF('R05 Data'!$A96="","",IF(ISNUMBER('R05 Data'!Q96),IF(AND('R05 Data'!Q96&gt;=1,'R05 Data'!Q96&lt;=5,MOD('R05 Data'!Q96,1)=0),'R05 Data'!Q96,""),""))</x:f>
      </x:c>
      <x:c r="R96" s="142" t="str">
        <x:f>IF('R05 Data'!$A96="","",IF(ISNUMBER('R05 Data'!R96),IF(AND('R05 Data'!R96&gt;=1,'R05 Data'!R96&lt;=5,MOD('R05 Data'!R96,1)=0),'R05 Data'!R96,""),""))</x:f>
      </x:c>
      <x:c r="S96" s="142" t="str">
        <x:f>IF('R05 Data'!$A96="","",IF(ISNUMBER('R05 Data'!S96),IF(AND('R05 Data'!S96&gt;=1,'R05 Data'!S96&lt;=5,MOD('R05 Data'!S96,1)=0),'R05 Data'!S96,""),""))</x:f>
      </x:c>
      <x:c r="T96" s="142" t="str">
        <x:f>IF('R05 Data'!$A96="","",IF(ISNUMBER('R05 Data'!T96),IF(AND('R05 Data'!T96&gt;=1,'R05 Data'!T96&lt;=5,MOD('R05 Data'!T96,1)=0),'R05 Data'!T96,""),""))</x:f>
      </x:c>
      <x:c r="U96" s="142" t="str">
        <x:f>IF('R05 Data'!$A96="","",IF(ISNUMBER('R05 Data'!U96),IF(AND('R05 Data'!U96&gt;=1,'R05 Data'!U96&lt;=5,MOD('R05 Data'!U96,1)=0),'R05 Data'!U96,""),""))</x:f>
      </x:c>
      <x:c r="V96" s="142" t="str">
        <x:f>IF('R05 Data'!$A96="","",IF(ISNUMBER('R05 Data'!V96),IF(AND('R05 Data'!V96&gt;=1,'R05 Data'!V96&lt;=5,MOD('R05 Data'!V96,1)=0),'R05 Data'!V96,""),""))</x:f>
      </x:c>
      <x:c r="W96" s="142" t="str">
        <x:f>IF('R05 Data'!$A96="","",IF(ISNUMBER('R05 Data'!W96),IF(AND('R05 Data'!W96&gt;=1,'R05 Data'!W96&lt;=5,MOD('R05 Data'!W96,1)=0),'R05 Data'!W96,""),""))</x:f>
      </x:c>
      <x:c r="X96" s="142" t="str">
        <x:f>IF('R05 Data'!$A96="","",IF(ISNUMBER('R05 Data'!X96),IF(AND('R05 Data'!X96&gt;=1,'R05 Data'!X96&lt;=5,MOD('R05 Data'!X96,1)=0),'R05 Data'!X96,""),""))</x:f>
      </x:c>
      <x:c r="Y96" s="142" t="str">
        <x:f>IF('R05 Data'!$A96="","",IF(ISNUMBER('R05 Data'!Y96),IF(AND('R05 Data'!Y96&gt;=1,'R05 Data'!Y96&lt;=5,MOD('R05 Data'!Y96,1)=0),'R05 Data'!Y96,""),""))</x:f>
      </x:c>
      <x:c r="Z96" s="142" t="str">
        <x:f>IF('R05 Data'!$A96="","",IF(ISNUMBER('R05 Data'!Z96),IF(AND('R05 Data'!Z96&gt;=1,'R05 Data'!Z96&lt;=5,MOD('R05 Data'!Z96,1)=0),'R05 Data'!Z96,""),""))</x:f>
      </x:c>
      <x:c r="AA96" s="142" t="str">
        <x:f>IF('R05 Data'!$A96="","",IF(ISNUMBER('R05 Data'!AA96),IF(AND('R05 Data'!AA96&gt;=1,'R05 Data'!AA96&lt;=5,MOD('R05 Data'!AA96,1)=0),'R05 Data'!AA96,""),""))</x:f>
      </x:c>
      <x:c r="AB96" s="142" t="str">
        <x:f>IF('R05 Data'!$A96="","",IF(ISNUMBER('R05 Data'!AB96),IF(AND('R05 Data'!AB96&gt;=1,'R05 Data'!AB96&lt;=5,MOD('R05 Data'!AB96,1)=0),'R05 Data'!AB96,""),""))</x:f>
      </x:c>
    </x:row>
    <x:row r="97" ht="22" customHeight="1">
      <x:c r="A97" s="92" t="str">
        <x:f>IF('R05 Data'!A97="","",'R05 Data'!A97)</x:f>
      </x:c>
      <x:c r="B97" s="92" t="str">
        <x:f>IF('R05 Data'!B97="","",'R05 Data'!B97)</x:f>
      </x:c>
      <x:c r="C97" s="92" t="str">
        <x:f>IF('R05 Data'!C97="","",'R05 Data'!C97)</x:f>
      </x:c>
      <x:c r="D97" s="92" t="str">
        <x:f>IF('R05 Data'!D97="","",'R05 Data'!D97)</x:f>
      </x:c>
      <x:c r="E97" s="92" t="str">
        <x:f>IF('R05 Data'!$A97="","",IF(ISNUMBER('R05 Data'!E97),IF(AND('R05 Data'!E97&gt;=1,'R05 Data'!E97&lt;=5,MOD('R05 Data'!E97,1)=0),'R05 Data'!E97,""),""))</x:f>
      </x:c>
      <x:c r="F97" s="92" t="str">
        <x:f>IF('R05 Data'!$A97="","",IF(ISNUMBER('R05 Data'!F97),IF(AND('R05 Data'!F97&gt;=1,'R05 Data'!F97&lt;=5,MOD('R05 Data'!F97,1)=0),'R05 Data'!F97,""),""))</x:f>
      </x:c>
      <x:c r="G97" s="92" t="str">
        <x:f>IF('R05 Data'!$A97="","",IF(ISNUMBER('R05 Data'!G97),IF(AND('R05 Data'!G97&gt;=1,'R05 Data'!G97&lt;=5,MOD('R05 Data'!G97,1)=0),'R05 Data'!G97,""),""))</x:f>
      </x:c>
      <x:c r="H97" s="92" t="str">
        <x:f>IF('R05 Data'!$A97="","",IF(ISNUMBER('R05 Data'!H97),IF(AND('R05 Data'!H97&gt;=1,'R05 Data'!H97&lt;=5,MOD('R05 Data'!H97,1)=0),'R05 Data'!H97,""),""))</x:f>
      </x:c>
      <x:c r="I97" s="92" t="str">
        <x:f>IF('R05 Data'!$A97="","",IF(ISNUMBER('R05 Data'!I97),IF(AND('R05 Data'!I97&gt;=1,'R05 Data'!I97&lt;=5,MOD('R05 Data'!I97,1)=0),'R05 Data'!I97,""),""))</x:f>
      </x:c>
      <x:c r="J97" s="92" t="str">
        <x:f>IF('R05 Data'!$A97="","",IF(ISNUMBER('R05 Data'!J97),IF(AND('R05 Data'!J97&gt;=1,'R05 Data'!J97&lt;=5,MOD('R05 Data'!J97,1)=0),'R05 Data'!J97,""),""))</x:f>
      </x:c>
      <x:c r="K97" s="92" t="str">
        <x:f>IF('R05 Data'!$A97="","",IF(ISNUMBER('R05 Data'!K97),IF(AND('R05 Data'!K97&gt;=1,'R05 Data'!K97&lt;=5,MOD('R05 Data'!K97,1)=0),'R05 Data'!K97,""),""))</x:f>
      </x:c>
      <x:c r="L97" s="92" t="str">
        <x:f>IF('R05 Data'!$A97="","",IF(ISNUMBER('R05 Data'!L97),IF(AND('R05 Data'!L97&gt;=1,'R05 Data'!L97&lt;=5,MOD('R05 Data'!L97,1)=0),'R05 Data'!L97,""),""))</x:f>
      </x:c>
      <x:c r="M97" s="142" t="str">
        <x:f>IF('R05 Data'!$A97="","",IF(ISNUMBER('R05 Data'!M97),IF(AND('R05 Data'!M97&gt;=1,'R05 Data'!M97&lt;=5,MOD('R05 Data'!M97,1)=0),'R05 Data'!M97,""),""))</x:f>
      </x:c>
      <x:c r="N97" s="142" t="str">
        <x:f>IF('R05 Data'!$A97="","",IF(ISNUMBER('R05 Data'!N97),IF(AND('R05 Data'!N97&gt;=1,'R05 Data'!N97&lt;=5,MOD('R05 Data'!N97,1)=0),'R05 Data'!N97,""),""))</x:f>
      </x:c>
      <x:c r="O97" s="142" t="str">
        <x:f>IF('R05 Data'!$A97="","",IF(ISNUMBER('R05 Data'!O97),IF(AND('R05 Data'!O97&gt;=1,'R05 Data'!O97&lt;=5,MOD('R05 Data'!O97,1)=0),'R05 Data'!O97,""),""))</x:f>
      </x:c>
      <x:c r="P97" s="142" t="str">
        <x:f>IF('R05 Data'!$A97="","",IF(ISNUMBER('R05 Data'!P97),IF(AND('R05 Data'!P97&gt;=1,'R05 Data'!P97&lt;=5,MOD('R05 Data'!P97,1)=0),'R05 Data'!P97,""),""))</x:f>
      </x:c>
      <x:c r="Q97" s="142" t="str">
        <x:f>IF('R05 Data'!$A97="","",IF(ISNUMBER('R05 Data'!Q97),IF(AND('R05 Data'!Q97&gt;=1,'R05 Data'!Q97&lt;=5,MOD('R05 Data'!Q97,1)=0),'R05 Data'!Q97,""),""))</x:f>
      </x:c>
      <x:c r="R97" s="142" t="str">
        <x:f>IF('R05 Data'!$A97="","",IF(ISNUMBER('R05 Data'!R97),IF(AND('R05 Data'!R97&gt;=1,'R05 Data'!R97&lt;=5,MOD('R05 Data'!R97,1)=0),'R05 Data'!R97,""),""))</x:f>
      </x:c>
      <x:c r="S97" s="142" t="str">
        <x:f>IF('R05 Data'!$A97="","",IF(ISNUMBER('R05 Data'!S97),IF(AND('R05 Data'!S97&gt;=1,'R05 Data'!S97&lt;=5,MOD('R05 Data'!S97,1)=0),'R05 Data'!S97,""),""))</x:f>
      </x:c>
      <x:c r="T97" s="142" t="str">
        <x:f>IF('R05 Data'!$A97="","",IF(ISNUMBER('R05 Data'!T97),IF(AND('R05 Data'!T97&gt;=1,'R05 Data'!T97&lt;=5,MOD('R05 Data'!T97,1)=0),'R05 Data'!T97,""),""))</x:f>
      </x:c>
      <x:c r="U97" s="142" t="str">
        <x:f>IF('R05 Data'!$A97="","",IF(ISNUMBER('R05 Data'!U97),IF(AND('R05 Data'!U97&gt;=1,'R05 Data'!U97&lt;=5,MOD('R05 Data'!U97,1)=0),'R05 Data'!U97,""),""))</x:f>
      </x:c>
      <x:c r="V97" s="142" t="str">
        <x:f>IF('R05 Data'!$A97="","",IF(ISNUMBER('R05 Data'!V97),IF(AND('R05 Data'!V97&gt;=1,'R05 Data'!V97&lt;=5,MOD('R05 Data'!V97,1)=0),'R05 Data'!V97,""),""))</x:f>
      </x:c>
      <x:c r="W97" s="142" t="str">
        <x:f>IF('R05 Data'!$A97="","",IF(ISNUMBER('R05 Data'!W97),IF(AND('R05 Data'!W97&gt;=1,'R05 Data'!W97&lt;=5,MOD('R05 Data'!W97,1)=0),'R05 Data'!W97,""),""))</x:f>
      </x:c>
      <x:c r="X97" s="142" t="str">
        <x:f>IF('R05 Data'!$A97="","",IF(ISNUMBER('R05 Data'!X97),IF(AND('R05 Data'!X97&gt;=1,'R05 Data'!X97&lt;=5,MOD('R05 Data'!X97,1)=0),'R05 Data'!X97,""),""))</x:f>
      </x:c>
      <x:c r="Y97" s="142" t="str">
        <x:f>IF('R05 Data'!$A97="","",IF(ISNUMBER('R05 Data'!Y97),IF(AND('R05 Data'!Y97&gt;=1,'R05 Data'!Y97&lt;=5,MOD('R05 Data'!Y97,1)=0),'R05 Data'!Y97,""),""))</x:f>
      </x:c>
      <x:c r="Z97" s="142" t="str">
        <x:f>IF('R05 Data'!$A97="","",IF(ISNUMBER('R05 Data'!Z97),IF(AND('R05 Data'!Z97&gt;=1,'R05 Data'!Z97&lt;=5,MOD('R05 Data'!Z97,1)=0),'R05 Data'!Z97,""),""))</x:f>
      </x:c>
      <x:c r="AA97" s="142" t="str">
        <x:f>IF('R05 Data'!$A97="","",IF(ISNUMBER('R05 Data'!AA97),IF(AND('R05 Data'!AA97&gt;=1,'R05 Data'!AA97&lt;=5,MOD('R05 Data'!AA97,1)=0),'R05 Data'!AA97,""),""))</x:f>
      </x:c>
      <x:c r="AB97" s="142" t="str">
        <x:f>IF('R05 Data'!$A97="","",IF(ISNUMBER('R05 Data'!AB97),IF(AND('R05 Data'!AB97&gt;=1,'R05 Data'!AB97&lt;=5,MOD('R05 Data'!AB97,1)=0),'R05 Data'!AB97,""),""))</x:f>
      </x:c>
    </x:row>
    <x:row r="98" ht="22" customHeight="1">
      <x:c r="A98" s="92" t="str">
        <x:f>IF('R05 Data'!A98="","",'R05 Data'!A98)</x:f>
      </x:c>
      <x:c r="B98" s="92" t="str">
        <x:f>IF('R05 Data'!B98="","",'R05 Data'!B98)</x:f>
      </x:c>
      <x:c r="C98" s="92" t="str">
        <x:f>IF('R05 Data'!C98="","",'R05 Data'!C98)</x:f>
      </x:c>
      <x:c r="D98" s="92" t="str">
        <x:f>IF('R05 Data'!D98="","",'R05 Data'!D98)</x:f>
      </x:c>
      <x:c r="E98" s="92" t="str">
        <x:f>IF('R05 Data'!$A98="","",IF(ISNUMBER('R05 Data'!E98),IF(AND('R05 Data'!E98&gt;=1,'R05 Data'!E98&lt;=5,MOD('R05 Data'!E98,1)=0),'R05 Data'!E98,""),""))</x:f>
      </x:c>
      <x:c r="F98" s="92" t="str">
        <x:f>IF('R05 Data'!$A98="","",IF(ISNUMBER('R05 Data'!F98),IF(AND('R05 Data'!F98&gt;=1,'R05 Data'!F98&lt;=5,MOD('R05 Data'!F98,1)=0),'R05 Data'!F98,""),""))</x:f>
      </x:c>
      <x:c r="G98" s="92" t="str">
        <x:f>IF('R05 Data'!$A98="","",IF(ISNUMBER('R05 Data'!G98),IF(AND('R05 Data'!G98&gt;=1,'R05 Data'!G98&lt;=5,MOD('R05 Data'!G98,1)=0),'R05 Data'!G98,""),""))</x:f>
      </x:c>
      <x:c r="H98" s="92" t="str">
        <x:f>IF('R05 Data'!$A98="","",IF(ISNUMBER('R05 Data'!H98),IF(AND('R05 Data'!H98&gt;=1,'R05 Data'!H98&lt;=5,MOD('R05 Data'!H98,1)=0),'R05 Data'!H98,""),""))</x:f>
      </x:c>
      <x:c r="I98" s="92" t="str">
        <x:f>IF('R05 Data'!$A98="","",IF(ISNUMBER('R05 Data'!I98),IF(AND('R05 Data'!I98&gt;=1,'R05 Data'!I98&lt;=5,MOD('R05 Data'!I98,1)=0),'R05 Data'!I98,""),""))</x:f>
      </x:c>
      <x:c r="J98" s="92" t="str">
        <x:f>IF('R05 Data'!$A98="","",IF(ISNUMBER('R05 Data'!J98),IF(AND('R05 Data'!J98&gt;=1,'R05 Data'!J98&lt;=5,MOD('R05 Data'!J98,1)=0),'R05 Data'!J98,""),""))</x:f>
      </x:c>
      <x:c r="K98" s="92" t="str">
        <x:f>IF('R05 Data'!$A98="","",IF(ISNUMBER('R05 Data'!K98),IF(AND('R05 Data'!K98&gt;=1,'R05 Data'!K98&lt;=5,MOD('R05 Data'!K98,1)=0),'R05 Data'!K98,""),""))</x:f>
      </x:c>
      <x:c r="L98" s="92" t="str">
        <x:f>IF('R05 Data'!$A98="","",IF(ISNUMBER('R05 Data'!L98),IF(AND('R05 Data'!L98&gt;=1,'R05 Data'!L98&lt;=5,MOD('R05 Data'!L98,1)=0),'R05 Data'!L98,""),""))</x:f>
      </x:c>
      <x:c r="M98" s="142" t="str">
        <x:f>IF('R05 Data'!$A98="","",IF(ISNUMBER('R05 Data'!M98),IF(AND('R05 Data'!M98&gt;=1,'R05 Data'!M98&lt;=5,MOD('R05 Data'!M98,1)=0),'R05 Data'!M98,""),""))</x:f>
      </x:c>
      <x:c r="N98" s="142" t="str">
        <x:f>IF('R05 Data'!$A98="","",IF(ISNUMBER('R05 Data'!N98),IF(AND('R05 Data'!N98&gt;=1,'R05 Data'!N98&lt;=5,MOD('R05 Data'!N98,1)=0),'R05 Data'!N98,""),""))</x:f>
      </x:c>
      <x:c r="O98" s="142" t="str">
        <x:f>IF('R05 Data'!$A98="","",IF(ISNUMBER('R05 Data'!O98),IF(AND('R05 Data'!O98&gt;=1,'R05 Data'!O98&lt;=5,MOD('R05 Data'!O98,1)=0),'R05 Data'!O98,""),""))</x:f>
      </x:c>
      <x:c r="P98" s="142" t="str">
        <x:f>IF('R05 Data'!$A98="","",IF(ISNUMBER('R05 Data'!P98),IF(AND('R05 Data'!P98&gt;=1,'R05 Data'!P98&lt;=5,MOD('R05 Data'!P98,1)=0),'R05 Data'!P98,""),""))</x:f>
      </x:c>
      <x:c r="Q98" s="142" t="str">
        <x:f>IF('R05 Data'!$A98="","",IF(ISNUMBER('R05 Data'!Q98),IF(AND('R05 Data'!Q98&gt;=1,'R05 Data'!Q98&lt;=5,MOD('R05 Data'!Q98,1)=0),'R05 Data'!Q98,""),""))</x:f>
      </x:c>
      <x:c r="R98" s="142" t="str">
        <x:f>IF('R05 Data'!$A98="","",IF(ISNUMBER('R05 Data'!R98),IF(AND('R05 Data'!R98&gt;=1,'R05 Data'!R98&lt;=5,MOD('R05 Data'!R98,1)=0),'R05 Data'!R98,""),""))</x:f>
      </x:c>
      <x:c r="S98" s="142" t="str">
        <x:f>IF('R05 Data'!$A98="","",IF(ISNUMBER('R05 Data'!S98),IF(AND('R05 Data'!S98&gt;=1,'R05 Data'!S98&lt;=5,MOD('R05 Data'!S98,1)=0),'R05 Data'!S98,""),""))</x:f>
      </x:c>
      <x:c r="T98" s="142" t="str">
        <x:f>IF('R05 Data'!$A98="","",IF(ISNUMBER('R05 Data'!T98),IF(AND('R05 Data'!T98&gt;=1,'R05 Data'!T98&lt;=5,MOD('R05 Data'!T98,1)=0),'R05 Data'!T98,""),""))</x:f>
      </x:c>
      <x:c r="U98" s="142" t="str">
        <x:f>IF('R05 Data'!$A98="","",IF(ISNUMBER('R05 Data'!U98),IF(AND('R05 Data'!U98&gt;=1,'R05 Data'!U98&lt;=5,MOD('R05 Data'!U98,1)=0),'R05 Data'!U98,""),""))</x:f>
      </x:c>
      <x:c r="V98" s="142" t="str">
        <x:f>IF('R05 Data'!$A98="","",IF(ISNUMBER('R05 Data'!V98),IF(AND('R05 Data'!V98&gt;=1,'R05 Data'!V98&lt;=5,MOD('R05 Data'!V98,1)=0),'R05 Data'!V98,""),""))</x:f>
      </x:c>
      <x:c r="W98" s="142" t="str">
        <x:f>IF('R05 Data'!$A98="","",IF(ISNUMBER('R05 Data'!W98),IF(AND('R05 Data'!W98&gt;=1,'R05 Data'!W98&lt;=5,MOD('R05 Data'!W98,1)=0),'R05 Data'!W98,""),""))</x:f>
      </x:c>
      <x:c r="X98" s="142" t="str">
        <x:f>IF('R05 Data'!$A98="","",IF(ISNUMBER('R05 Data'!X98),IF(AND('R05 Data'!X98&gt;=1,'R05 Data'!X98&lt;=5,MOD('R05 Data'!X98,1)=0),'R05 Data'!X98,""),""))</x:f>
      </x:c>
      <x:c r="Y98" s="142" t="str">
        <x:f>IF('R05 Data'!$A98="","",IF(ISNUMBER('R05 Data'!Y98),IF(AND('R05 Data'!Y98&gt;=1,'R05 Data'!Y98&lt;=5,MOD('R05 Data'!Y98,1)=0),'R05 Data'!Y98,""),""))</x:f>
      </x:c>
      <x:c r="Z98" s="142" t="str">
        <x:f>IF('R05 Data'!$A98="","",IF(ISNUMBER('R05 Data'!Z98),IF(AND('R05 Data'!Z98&gt;=1,'R05 Data'!Z98&lt;=5,MOD('R05 Data'!Z98,1)=0),'R05 Data'!Z98,""),""))</x:f>
      </x:c>
      <x:c r="AA98" s="142" t="str">
        <x:f>IF('R05 Data'!$A98="","",IF(ISNUMBER('R05 Data'!AA98),IF(AND('R05 Data'!AA98&gt;=1,'R05 Data'!AA98&lt;=5,MOD('R05 Data'!AA98,1)=0),'R05 Data'!AA98,""),""))</x:f>
      </x:c>
      <x:c r="AB98" s="142" t="str">
        <x:f>IF('R05 Data'!$A98="","",IF(ISNUMBER('R05 Data'!AB98),IF(AND('R05 Data'!AB98&gt;=1,'R05 Data'!AB98&lt;=5,MOD('R05 Data'!AB98,1)=0),'R05 Data'!AB98,""),""))</x:f>
      </x:c>
    </x:row>
    <x:row r="99" ht="22" customHeight="1">
      <x:c r="A99" s="92" t="str">
        <x:f>IF('R05 Data'!A99="","",'R05 Data'!A99)</x:f>
      </x:c>
      <x:c r="B99" s="92" t="str">
        <x:f>IF('R05 Data'!B99="","",'R05 Data'!B99)</x:f>
      </x:c>
      <x:c r="C99" s="92" t="str">
        <x:f>IF('R05 Data'!C99="","",'R05 Data'!C99)</x:f>
      </x:c>
      <x:c r="D99" s="92" t="str">
        <x:f>IF('R05 Data'!D99="","",'R05 Data'!D99)</x:f>
      </x:c>
      <x:c r="E99" s="92" t="str">
        <x:f>IF('R05 Data'!$A99="","",IF(ISNUMBER('R05 Data'!E99),IF(AND('R05 Data'!E99&gt;=1,'R05 Data'!E99&lt;=5,MOD('R05 Data'!E99,1)=0),'R05 Data'!E99,""),""))</x:f>
      </x:c>
      <x:c r="F99" s="92" t="str">
        <x:f>IF('R05 Data'!$A99="","",IF(ISNUMBER('R05 Data'!F99),IF(AND('R05 Data'!F99&gt;=1,'R05 Data'!F99&lt;=5,MOD('R05 Data'!F99,1)=0),'R05 Data'!F99,""),""))</x:f>
      </x:c>
      <x:c r="G99" s="92" t="str">
        <x:f>IF('R05 Data'!$A99="","",IF(ISNUMBER('R05 Data'!G99),IF(AND('R05 Data'!G99&gt;=1,'R05 Data'!G99&lt;=5,MOD('R05 Data'!G99,1)=0),'R05 Data'!G99,""),""))</x:f>
      </x:c>
      <x:c r="H99" s="92" t="str">
        <x:f>IF('R05 Data'!$A99="","",IF(ISNUMBER('R05 Data'!H99),IF(AND('R05 Data'!H99&gt;=1,'R05 Data'!H99&lt;=5,MOD('R05 Data'!H99,1)=0),'R05 Data'!H99,""),""))</x:f>
      </x:c>
      <x:c r="I99" s="92" t="str">
        <x:f>IF('R05 Data'!$A99="","",IF(ISNUMBER('R05 Data'!I99),IF(AND('R05 Data'!I99&gt;=1,'R05 Data'!I99&lt;=5,MOD('R05 Data'!I99,1)=0),'R05 Data'!I99,""),""))</x:f>
      </x:c>
      <x:c r="J99" s="92" t="str">
        <x:f>IF('R05 Data'!$A99="","",IF(ISNUMBER('R05 Data'!J99),IF(AND('R05 Data'!J99&gt;=1,'R05 Data'!J99&lt;=5,MOD('R05 Data'!J99,1)=0),'R05 Data'!J99,""),""))</x:f>
      </x:c>
      <x:c r="K99" s="92" t="str">
        <x:f>IF('R05 Data'!$A99="","",IF(ISNUMBER('R05 Data'!K99),IF(AND('R05 Data'!K99&gt;=1,'R05 Data'!K99&lt;=5,MOD('R05 Data'!K99,1)=0),'R05 Data'!K99,""),""))</x:f>
      </x:c>
      <x:c r="L99" s="92" t="str">
        <x:f>IF('R05 Data'!$A99="","",IF(ISNUMBER('R05 Data'!L99),IF(AND('R05 Data'!L99&gt;=1,'R05 Data'!L99&lt;=5,MOD('R05 Data'!L99,1)=0),'R05 Data'!L99,""),""))</x:f>
      </x:c>
      <x:c r="M99" s="142" t="str">
        <x:f>IF('R05 Data'!$A99="","",IF(ISNUMBER('R05 Data'!M99),IF(AND('R05 Data'!M99&gt;=1,'R05 Data'!M99&lt;=5,MOD('R05 Data'!M99,1)=0),'R05 Data'!M99,""),""))</x:f>
      </x:c>
      <x:c r="N99" s="142" t="str">
        <x:f>IF('R05 Data'!$A99="","",IF(ISNUMBER('R05 Data'!N99),IF(AND('R05 Data'!N99&gt;=1,'R05 Data'!N99&lt;=5,MOD('R05 Data'!N99,1)=0),'R05 Data'!N99,""),""))</x:f>
      </x:c>
      <x:c r="O99" s="142" t="str">
        <x:f>IF('R05 Data'!$A99="","",IF(ISNUMBER('R05 Data'!O99),IF(AND('R05 Data'!O99&gt;=1,'R05 Data'!O99&lt;=5,MOD('R05 Data'!O99,1)=0),'R05 Data'!O99,""),""))</x:f>
      </x:c>
      <x:c r="P99" s="142" t="str">
        <x:f>IF('R05 Data'!$A99="","",IF(ISNUMBER('R05 Data'!P99),IF(AND('R05 Data'!P99&gt;=1,'R05 Data'!P99&lt;=5,MOD('R05 Data'!P99,1)=0),'R05 Data'!P99,""),""))</x:f>
      </x:c>
      <x:c r="Q99" s="142" t="str">
        <x:f>IF('R05 Data'!$A99="","",IF(ISNUMBER('R05 Data'!Q99),IF(AND('R05 Data'!Q99&gt;=1,'R05 Data'!Q99&lt;=5,MOD('R05 Data'!Q99,1)=0),'R05 Data'!Q99,""),""))</x:f>
      </x:c>
      <x:c r="R99" s="142" t="str">
        <x:f>IF('R05 Data'!$A99="","",IF(ISNUMBER('R05 Data'!R99),IF(AND('R05 Data'!R99&gt;=1,'R05 Data'!R99&lt;=5,MOD('R05 Data'!R99,1)=0),'R05 Data'!R99,""),""))</x:f>
      </x:c>
      <x:c r="S99" s="142" t="str">
        <x:f>IF('R05 Data'!$A99="","",IF(ISNUMBER('R05 Data'!S99),IF(AND('R05 Data'!S99&gt;=1,'R05 Data'!S99&lt;=5,MOD('R05 Data'!S99,1)=0),'R05 Data'!S99,""),""))</x:f>
      </x:c>
      <x:c r="T99" s="142" t="str">
        <x:f>IF('R05 Data'!$A99="","",IF(ISNUMBER('R05 Data'!T99),IF(AND('R05 Data'!T99&gt;=1,'R05 Data'!T99&lt;=5,MOD('R05 Data'!T99,1)=0),'R05 Data'!T99,""),""))</x:f>
      </x:c>
      <x:c r="U99" s="142" t="str">
        <x:f>IF('R05 Data'!$A99="","",IF(ISNUMBER('R05 Data'!U99),IF(AND('R05 Data'!U99&gt;=1,'R05 Data'!U99&lt;=5,MOD('R05 Data'!U99,1)=0),'R05 Data'!U99,""),""))</x:f>
      </x:c>
      <x:c r="V99" s="142" t="str">
        <x:f>IF('R05 Data'!$A99="","",IF(ISNUMBER('R05 Data'!V99),IF(AND('R05 Data'!V99&gt;=1,'R05 Data'!V99&lt;=5,MOD('R05 Data'!V99,1)=0),'R05 Data'!V99,""),""))</x:f>
      </x:c>
      <x:c r="W99" s="142" t="str">
        <x:f>IF('R05 Data'!$A99="","",IF(ISNUMBER('R05 Data'!W99),IF(AND('R05 Data'!W99&gt;=1,'R05 Data'!W99&lt;=5,MOD('R05 Data'!W99,1)=0),'R05 Data'!W99,""),""))</x:f>
      </x:c>
      <x:c r="X99" s="142" t="str">
        <x:f>IF('R05 Data'!$A99="","",IF(ISNUMBER('R05 Data'!X99),IF(AND('R05 Data'!X99&gt;=1,'R05 Data'!X99&lt;=5,MOD('R05 Data'!X99,1)=0),'R05 Data'!X99,""),""))</x:f>
      </x:c>
      <x:c r="Y99" s="142" t="str">
        <x:f>IF('R05 Data'!$A99="","",IF(ISNUMBER('R05 Data'!Y99),IF(AND('R05 Data'!Y99&gt;=1,'R05 Data'!Y99&lt;=5,MOD('R05 Data'!Y99,1)=0),'R05 Data'!Y99,""),""))</x:f>
      </x:c>
      <x:c r="Z99" s="142" t="str">
        <x:f>IF('R05 Data'!$A99="","",IF(ISNUMBER('R05 Data'!Z99),IF(AND('R05 Data'!Z99&gt;=1,'R05 Data'!Z99&lt;=5,MOD('R05 Data'!Z99,1)=0),'R05 Data'!Z99,""),""))</x:f>
      </x:c>
      <x:c r="AA99" s="142" t="str">
        <x:f>IF('R05 Data'!$A99="","",IF(ISNUMBER('R05 Data'!AA99),IF(AND('R05 Data'!AA99&gt;=1,'R05 Data'!AA99&lt;=5,MOD('R05 Data'!AA99,1)=0),'R05 Data'!AA99,""),""))</x:f>
      </x:c>
      <x:c r="AB99" s="142" t="str">
        <x:f>IF('R05 Data'!$A99="","",IF(ISNUMBER('R05 Data'!AB99),IF(AND('R05 Data'!AB99&gt;=1,'R05 Data'!AB99&lt;=5,MOD('R05 Data'!AB99,1)=0),'R05 Data'!AB99,""),""))</x:f>
      </x:c>
    </x:row>
    <x:row r="100" ht="22" customHeight="1">
      <x:c r="A100" s="92" t="str">
        <x:f>IF('R05 Data'!A100="","",'R05 Data'!A100)</x:f>
      </x:c>
      <x:c r="B100" s="92" t="str">
        <x:f>IF('R05 Data'!B100="","",'R05 Data'!B100)</x:f>
      </x:c>
      <x:c r="C100" s="92" t="str">
        <x:f>IF('R05 Data'!C100="","",'R05 Data'!C100)</x:f>
      </x:c>
      <x:c r="D100" s="92" t="str">
        <x:f>IF('R05 Data'!D100="","",'R05 Data'!D100)</x:f>
      </x:c>
      <x:c r="E100" s="92" t="str">
        <x:f>IF('R05 Data'!$A100="","",IF(ISNUMBER('R05 Data'!E100),IF(AND('R05 Data'!E100&gt;=1,'R05 Data'!E100&lt;=5,MOD('R05 Data'!E100,1)=0),'R05 Data'!E100,""),""))</x:f>
      </x:c>
      <x:c r="F100" s="92" t="str">
        <x:f>IF('R05 Data'!$A100="","",IF(ISNUMBER('R05 Data'!F100),IF(AND('R05 Data'!F100&gt;=1,'R05 Data'!F100&lt;=5,MOD('R05 Data'!F100,1)=0),'R05 Data'!F100,""),""))</x:f>
      </x:c>
      <x:c r="G100" s="92" t="str">
        <x:f>IF('R05 Data'!$A100="","",IF(ISNUMBER('R05 Data'!G100),IF(AND('R05 Data'!G100&gt;=1,'R05 Data'!G100&lt;=5,MOD('R05 Data'!G100,1)=0),'R05 Data'!G100,""),""))</x:f>
      </x:c>
      <x:c r="H100" s="92" t="str">
        <x:f>IF('R05 Data'!$A100="","",IF(ISNUMBER('R05 Data'!H100),IF(AND('R05 Data'!H100&gt;=1,'R05 Data'!H100&lt;=5,MOD('R05 Data'!H100,1)=0),'R05 Data'!H100,""),""))</x:f>
      </x:c>
      <x:c r="I100" s="92" t="str">
        <x:f>IF('R05 Data'!$A100="","",IF(ISNUMBER('R05 Data'!I100),IF(AND('R05 Data'!I100&gt;=1,'R05 Data'!I100&lt;=5,MOD('R05 Data'!I100,1)=0),'R05 Data'!I100,""),""))</x:f>
      </x:c>
      <x:c r="J100" s="92" t="str">
        <x:f>IF('R05 Data'!$A100="","",IF(ISNUMBER('R05 Data'!J100),IF(AND('R05 Data'!J100&gt;=1,'R05 Data'!J100&lt;=5,MOD('R05 Data'!J100,1)=0),'R05 Data'!J100,""),""))</x:f>
      </x:c>
      <x:c r="K100" s="92" t="str">
        <x:f>IF('R05 Data'!$A100="","",IF(ISNUMBER('R05 Data'!K100),IF(AND('R05 Data'!K100&gt;=1,'R05 Data'!K100&lt;=5,MOD('R05 Data'!K100,1)=0),'R05 Data'!K100,""),""))</x:f>
      </x:c>
      <x:c r="L100" s="92" t="str">
        <x:f>IF('R05 Data'!$A100="","",IF(ISNUMBER('R05 Data'!L100),IF(AND('R05 Data'!L100&gt;=1,'R05 Data'!L100&lt;=5,MOD('R05 Data'!L100,1)=0),'R05 Data'!L100,""),""))</x:f>
      </x:c>
      <x:c r="M100" s="142" t="str">
        <x:f>IF('R05 Data'!$A100="","",IF(ISNUMBER('R05 Data'!M100),IF(AND('R05 Data'!M100&gt;=1,'R05 Data'!M100&lt;=5,MOD('R05 Data'!M100,1)=0),'R05 Data'!M100,""),""))</x:f>
      </x:c>
      <x:c r="N100" s="142" t="str">
        <x:f>IF('R05 Data'!$A100="","",IF(ISNUMBER('R05 Data'!N100),IF(AND('R05 Data'!N100&gt;=1,'R05 Data'!N100&lt;=5,MOD('R05 Data'!N100,1)=0),'R05 Data'!N100,""),""))</x:f>
      </x:c>
      <x:c r="O100" s="142" t="str">
        <x:f>IF('R05 Data'!$A100="","",IF(ISNUMBER('R05 Data'!O100),IF(AND('R05 Data'!O100&gt;=1,'R05 Data'!O100&lt;=5,MOD('R05 Data'!O100,1)=0),'R05 Data'!O100,""),""))</x:f>
      </x:c>
      <x:c r="P100" s="142" t="str">
        <x:f>IF('R05 Data'!$A100="","",IF(ISNUMBER('R05 Data'!P100),IF(AND('R05 Data'!P100&gt;=1,'R05 Data'!P100&lt;=5,MOD('R05 Data'!P100,1)=0),'R05 Data'!P100,""),""))</x:f>
      </x:c>
      <x:c r="Q100" s="142" t="str">
        <x:f>IF('R05 Data'!$A100="","",IF(ISNUMBER('R05 Data'!Q100),IF(AND('R05 Data'!Q100&gt;=1,'R05 Data'!Q100&lt;=5,MOD('R05 Data'!Q100,1)=0),'R05 Data'!Q100,""),""))</x:f>
      </x:c>
      <x:c r="R100" s="142" t="str">
        <x:f>IF('R05 Data'!$A100="","",IF(ISNUMBER('R05 Data'!R100),IF(AND('R05 Data'!R100&gt;=1,'R05 Data'!R100&lt;=5,MOD('R05 Data'!R100,1)=0),'R05 Data'!R100,""),""))</x:f>
      </x:c>
      <x:c r="S100" s="142" t="str">
        <x:f>IF('R05 Data'!$A100="","",IF(ISNUMBER('R05 Data'!S100),IF(AND('R05 Data'!S100&gt;=1,'R05 Data'!S100&lt;=5,MOD('R05 Data'!S100,1)=0),'R05 Data'!S100,""),""))</x:f>
      </x:c>
      <x:c r="T100" s="142" t="str">
        <x:f>IF('R05 Data'!$A100="","",IF(ISNUMBER('R05 Data'!T100),IF(AND('R05 Data'!T100&gt;=1,'R05 Data'!T100&lt;=5,MOD('R05 Data'!T100,1)=0),'R05 Data'!T100,""),""))</x:f>
      </x:c>
      <x:c r="U100" s="142" t="str">
        <x:f>IF('R05 Data'!$A100="","",IF(ISNUMBER('R05 Data'!U100),IF(AND('R05 Data'!U100&gt;=1,'R05 Data'!U100&lt;=5,MOD('R05 Data'!U100,1)=0),'R05 Data'!U100,""),""))</x:f>
      </x:c>
      <x:c r="V100" s="142" t="str">
        <x:f>IF('R05 Data'!$A100="","",IF(ISNUMBER('R05 Data'!V100),IF(AND('R05 Data'!V100&gt;=1,'R05 Data'!V100&lt;=5,MOD('R05 Data'!V100,1)=0),'R05 Data'!V100,""),""))</x:f>
      </x:c>
      <x:c r="W100" s="142" t="str">
        <x:f>IF('R05 Data'!$A100="","",IF(ISNUMBER('R05 Data'!W100),IF(AND('R05 Data'!W100&gt;=1,'R05 Data'!W100&lt;=5,MOD('R05 Data'!W100,1)=0),'R05 Data'!W100,""),""))</x:f>
      </x:c>
      <x:c r="X100" s="142" t="str">
        <x:f>IF('R05 Data'!$A100="","",IF(ISNUMBER('R05 Data'!X100),IF(AND('R05 Data'!X100&gt;=1,'R05 Data'!X100&lt;=5,MOD('R05 Data'!X100,1)=0),'R05 Data'!X100,""),""))</x:f>
      </x:c>
      <x:c r="Y100" s="142" t="str">
        <x:f>IF('R05 Data'!$A100="","",IF(ISNUMBER('R05 Data'!Y100),IF(AND('R05 Data'!Y100&gt;=1,'R05 Data'!Y100&lt;=5,MOD('R05 Data'!Y100,1)=0),'R05 Data'!Y100,""),""))</x:f>
      </x:c>
      <x:c r="Z100" s="142" t="str">
        <x:f>IF('R05 Data'!$A100="","",IF(ISNUMBER('R05 Data'!Z100),IF(AND('R05 Data'!Z100&gt;=1,'R05 Data'!Z100&lt;=5,MOD('R05 Data'!Z100,1)=0),'R05 Data'!Z100,""),""))</x:f>
      </x:c>
      <x:c r="AA100" s="142" t="str">
        <x:f>IF('R05 Data'!$A100="","",IF(ISNUMBER('R05 Data'!AA100),IF(AND('R05 Data'!AA100&gt;=1,'R05 Data'!AA100&lt;=5,MOD('R05 Data'!AA100,1)=0),'R05 Data'!AA100,""),""))</x:f>
      </x:c>
      <x:c r="AB100" s="142" t="str">
        <x:f>IF('R05 Data'!$A100="","",IF(ISNUMBER('R05 Data'!AB100),IF(AND('R05 Data'!AB100&gt;=1,'R05 Data'!AB100&lt;=5,MOD('R05 Data'!AB100,1)=0),'R05 Data'!AB100,""),""))</x:f>
      </x:c>
    </x:row>
    <x:row r="101" ht="22" customHeight="1">
      <x:c r="A101" s="142" t="str">
        <x:f>IF('R05 Data'!A101="","",'R05 Data'!A101)</x:f>
      </x:c>
      <x:c r="B101" s="142" t="str">
        <x:f>IF('R05 Data'!B101="","",'R05 Data'!B101)</x:f>
      </x:c>
      <x:c r="C101" s="142" t="str">
        <x:f>IF('R05 Data'!C101="","",'R05 Data'!C101)</x:f>
      </x:c>
      <x:c r="D101" s="142" t="str">
        <x:f>IF('R05 Data'!D101="","",'R05 Data'!D101)</x:f>
      </x:c>
      <x:c r="E101" s="142" t="str">
        <x:f>IF('R05 Data'!$A101="","",IF(ISNUMBER('R05 Data'!E101),IF(AND('R05 Data'!E101&gt;=1,'R05 Data'!E101&lt;=5,MOD('R05 Data'!E101,1)=0),'R05 Data'!E101,""),""))</x:f>
      </x:c>
      <x:c r="F101" s="142" t="str">
        <x:f>IF('R05 Data'!$A101="","",IF(ISNUMBER('R05 Data'!F101),IF(AND('R05 Data'!F101&gt;=1,'R05 Data'!F101&lt;=5,MOD('R05 Data'!F101,1)=0),'R05 Data'!F101,""),""))</x:f>
      </x:c>
      <x:c r="G101" s="142" t="str">
        <x:f>IF('R05 Data'!$A101="","",IF(ISNUMBER('R05 Data'!G101),IF(AND('R05 Data'!G101&gt;=1,'R05 Data'!G101&lt;=5,MOD('R05 Data'!G101,1)=0),'R05 Data'!G101,""),""))</x:f>
      </x:c>
      <x:c r="H101" s="142" t="str">
        <x:f>IF('R05 Data'!$A101="","",IF(ISNUMBER('R05 Data'!H101),IF(AND('R05 Data'!H101&gt;=1,'R05 Data'!H101&lt;=5,MOD('R05 Data'!H101,1)=0),'R05 Data'!H101,""),""))</x:f>
      </x:c>
      <x:c r="I101" s="142" t="str">
        <x:f>IF('R05 Data'!$A101="","",IF(ISNUMBER('R05 Data'!I101),IF(AND('R05 Data'!I101&gt;=1,'R05 Data'!I101&lt;=5,MOD('R05 Data'!I101,1)=0),'R05 Data'!I101,""),""))</x:f>
      </x:c>
      <x:c r="J101" s="142" t="str">
        <x:f>IF('R05 Data'!$A101="","",IF(ISNUMBER('R05 Data'!J101),IF(AND('R05 Data'!J101&gt;=1,'R05 Data'!J101&lt;=5,MOD('R05 Data'!J101,1)=0),'R05 Data'!J101,""),""))</x:f>
      </x:c>
      <x:c r="K101" s="142" t="str">
        <x:f>IF('R05 Data'!$A101="","",IF(ISNUMBER('R05 Data'!K101),IF(AND('R05 Data'!K101&gt;=1,'R05 Data'!K101&lt;=5,MOD('R05 Data'!K101,1)=0),'R05 Data'!K101,""),""))</x:f>
      </x:c>
      <x:c r="L101" s="142" t="str">
        <x:f>IF('R05 Data'!$A101="","",IF(ISNUMBER('R05 Data'!L101),IF(AND('R05 Data'!L101&gt;=1,'R05 Data'!L101&lt;=5,MOD('R05 Data'!L101,1)=0),'R05 Data'!L101,""),""))</x:f>
      </x:c>
      <x:c r="M101" s="142" t="str">
        <x:f>IF('R05 Data'!$A101="","",IF(ISNUMBER('R05 Data'!M101),IF(AND('R05 Data'!M101&gt;=1,'R05 Data'!M101&lt;=5,MOD('R05 Data'!M101,1)=0),'R05 Data'!M101,""),""))</x:f>
      </x:c>
      <x:c r="N101" s="142" t="str">
        <x:f>IF('R05 Data'!$A101="","",IF(ISNUMBER('R05 Data'!N101),IF(AND('R05 Data'!N101&gt;=1,'R05 Data'!N101&lt;=5,MOD('R05 Data'!N101,1)=0),'R05 Data'!N101,""),""))</x:f>
      </x:c>
      <x:c r="O101" s="142" t="str">
        <x:f>IF('R05 Data'!$A101="","",IF(ISNUMBER('R05 Data'!O101),IF(AND('R05 Data'!O101&gt;=1,'R05 Data'!O101&lt;=5,MOD('R05 Data'!O101,1)=0),'R05 Data'!O101,""),""))</x:f>
      </x:c>
      <x:c r="P101" s="142" t="str">
        <x:f>IF('R05 Data'!$A101="","",IF(ISNUMBER('R05 Data'!P101),IF(AND('R05 Data'!P101&gt;=1,'R05 Data'!P101&lt;=5,MOD('R05 Data'!P101,1)=0),'R05 Data'!P101,""),""))</x:f>
      </x:c>
      <x:c r="Q101" s="142" t="str">
        <x:f>IF('R05 Data'!$A101="","",IF(ISNUMBER('R05 Data'!Q101),IF(AND('R05 Data'!Q101&gt;=1,'R05 Data'!Q101&lt;=5,MOD('R05 Data'!Q101,1)=0),'R05 Data'!Q101,""),""))</x:f>
      </x:c>
      <x:c r="R101" s="142" t="str">
        <x:f>IF('R05 Data'!$A101="","",IF(ISNUMBER('R05 Data'!R101),IF(AND('R05 Data'!R101&gt;=1,'R05 Data'!R101&lt;=5,MOD('R05 Data'!R101,1)=0),'R05 Data'!R101,""),""))</x:f>
      </x:c>
      <x:c r="S101" s="142" t="str">
        <x:f>IF('R05 Data'!$A101="","",IF(ISNUMBER('R05 Data'!S101),IF(AND('R05 Data'!S101&gt;=1,'R05 Data'!S101&lt;=5,MOD('R05 Data'!S101,1)=0),'R05 Data'!S101,""),""))</x:f>
      </x:c>
      <x:c r="T101" s="142" t="str">
        <x:f>IF('R05 Data'!$A101="","",IF(ISNUMBER('R05 Data'!T101),IF(AND('R05 Data'!T101&gt;=1,'R05 Data'!T101&lt;=5,MOD('R05 Data'!T101,1)=0),'R05 Data'!T101,""),""))</x:f>
      </x:c>
      <x:c r="U101" s="142" t="str">
        <x:f>IF('R05 Data'!$A101="","",IF(ISNUMBER('R05 Data'!U101),IF(AND('R05 Data'!U101&gt;=1,'R05 Data'!U101&lt;=5,MOD('R05 Data'!U101,1)=0),'R05 Data'!U101,""),""))</x:f>
      </x:c>
      <x:c r="V101" s="142" t="str">
        <x:f>IF('R05 Data'!$A101="","",IF(ISNUMBER('R05 Data'!V101),IF(AND('R05 Data'!V101&gt;=1,'R05 Data'!V101&lt;=5,MOD('R05 Data'!V101,1)=0),'R05 Data'!V101,""),""))</x:f>
      </x:c>
      <x:c r="W101" s="142" t="str">
        <x:f>IF('R05 Data'!$A101="","",IF(ISNUMBER('R05 Data'!W101),IF(AND('R05 Data'!W101&gt;=1,'R05 Data'!W101&lt;=5,MOD('R05 Data'!W101,1)=0),'R05 Data'!W101,""),""))</x:f>
      </x:c>
      <x:c r="X101" s="142" t="str">
        <x:f>IF('R05 Data'!$A101="","",IF(ISNUMBER('R05 Data'!X101),IF(AND('R05 Data'!X101&gt;=1,'R05 Data'!X101&lt;=5,MOD('R05 Data'!X101,1)=0),'R05 Data'!X101,""),""))</x:f>
      </x:c>
      <x:c r="Y101" s="142" t="str">
        <x:f>IF('R05 Data'!$A101="","",IF(ISNUMBER('R05 Data'!Y101),IF(AND('R05 Data'!Y101&gt;=1,'R05 Data'!Y101&lt;=5,MOD('R05 Data'!Y101,1)=0),'R05 Data'!Y101,""),""))</x:f>
      </x:c>
      <x:c r="Z101" s="142" t="str">
        <x:f>IF('R05 Data'!$A101="","",IF(ISNUMBER('R05 Data'!Z101),IF(AND('R05 Data'!Z101&gt;=1,'R05 Data'!Z101&lt;=5,MOD('R05 Data'!Z101,1)=0),'R05 Data'!Z101,""),""))</x:f>
      </x:c>
      <x:c r="AA101" s="142" t="str">
        <x:f>IF('R05 Data'!$A101="","",IF(ISNUMBER('R05 Data'!AA101),IF(AND('R05 Data'!AA101&gt;=1,'R05 Data'!AA101&lt;=5,MOD('R05 Data'!AA101,1)=0),'R05 Data'!AA101,""),""))</x:f>
      </x:c>
      <x:c r="AB101" s="142" t="str">
        <x:f>IF('R05 Data'!$A101="","",IF(ISNUMBER('R05 Data'!AB101),IF(AND('R05 Data'!AB101&gt;=1,'R05 Data'!AB101&lt;=5,MOD('R05 Data'!AB101,1)=0),'R05 Data'!AB101,""),""))</x:f>
      </x:c>
    </x:row>
    <x:row r="102" ht="22" customHeight="1">
      <x:c r="A102" s="142" t="str">
        <x:f>IF('R05 Data'!A102="","",'R05 Data'!A102)</x:f>
      </x:c>
      <x:c r="B102" s="142" t="str">
        <x:f>IF('R05 Data'!B102="","",'R05 Data'!B102)</x:f>
      </x:c>
      <x:c r="C102" s="142" t="str">
        <x:f>IF('R05 Data'!C102="","",'R05 Data'!C102)</x:f>
      </x:c>
      <x:c r="D102" s="142" t="str">
        <x:f>IF('R05 Data'!D102="","",'R05 Data'!D102)</x:f>
      </x:c>
      <x:c r="E102" s="142" t="str">
        <x:f>IF('R05 Data'!$A102="","",IF(ISNUMBER('R05 Data'!E102),IF(AND('R05 Data'!E102&gt;=1,'R05 Data'!E102&lt;=5,MOD('R05 Data'!E102,1)=0),'R05 Data'!E102,""),""))</x:f>
      </x:c>
      <x:c r="F102" s="142" t="str">
        <x:f>IF('R05 Data'!$A102="","",IF(ISNUMBER('R05 Data'!F102),IF(AND('R05 Data'!F102&gt;=1,'R05 Data'!F102&lt;=5,MOD('R05 Data'!F102,1)=0),'R05 Data'!F102,""),""))</x:f>
      </x:c>
      <x:c r="G102" s="142" t="str">
        <x:f>IF('R05 Data'!$A102="","",IF(ISNUMBER('R05 Data'!G102),IF(AND('R05 Data'!G102&gt;=1,'R05 Data'!G102&lt;=5,MOD('R05 Data'!G102,1)=0),'R05 Data'!G102,""),""))</x:f>
      </x:c>
      <x:c r="H102" s="142" t="str">
        <x:f>IF('R05 Data'!$A102="","",IF(ISNUMBER('R05 Data'!H102),IF(AND('R05 Data'!H102&gt;=1,'R05 Data'!H102&lt;=5,MOD('R05 Data'!H102,1)=0),'R05 Data'!H102,""),""))</x:f>
      </x:c>
      <x:c r="I102" s="142" t="str">
        <x:f>IF('R05 Data'!$A102="","",IF(ISNUMBER('R05 Data'!I102),IF(AND('R05 Data'!I102&gt;=1,'R05 Data'!I102&lt;=5,MOD('R05 Data'!I102,1)=0),'R05 Data'!I102,""),""))</x:f>
      </x:c>
      <x:c r="J102" s="142" t="str">
        <x:f>IF('R05 Data'!$A102="","",IF(ISNUMBER('R05 Data'!J102),IF(AND('R05 Data'!J102&gt;=1,'R05 Data'!J102&lt;=5,MOD('R05 Data'!J102,1)=0),'R05 Data'!J102,""),""))</x:f>
      </x:c>
      <x:c r="K102" s="142" t="str">
        <x:f>IF('R05 Data'!$A102="","",IF(ISNUMBER('R05 Data'!K102),IF(AND('R05 Data'!K102&gt;=1,'R05 Data'!K102&lt;=5,MOD('R05 Data'!K102,1)=0),'R05 Data'!K102,""),""))</x:f>
      </x:c>
      <x:c r="L102" s="142" t="str">
        <x:f>IF('R05 Data'!$A102="","",IF(ISNUMBER('R05 Data'!L102),IF(AND('R05 Data'!L102&gt;=1,'R05 Data'!L102&lt;=5,MOD('R05 Data'!L102,1)=0),'R05 Data'!L102,""),""))</x:f>
      </x:c>
      <x:c r="M102" s="142" t="str">
        <x:f>IF('R05 Data'!$A102="","",IF(ISNUMBER('R05 Data'!M102),IF(AND('R05 Data'!M102&gt;=1,'R05 Data'!M102&lt;=5,MOD('R05 Data'!M102,1)=0),'R05 Data'!M102,""),""))</x:f>
      </x:c>
      <x:c r="N102" s="142" t="str">
        <x:f>IF('R05 Data'!$A102="","",IF(ISNUMBER('R05 Data'!N102),IF(AND('R05 Data'!N102&gt;=1,'R05 Data'!N102&lt;=5,MOD('R05 Data'!N102,1)=0),'R05 Data'!N102,""),""))</x:f>
      </x:c>
      <x:c r="O102" s="142" t="str">
        <x:f>IF('R05 Data'!$A102="","",IF(ISNUMBER('R05 Data'!O102),IF(AND('R05 Data'!O102&gt;=1,'R05 Data'!O102&lt;=5,MOD('R05 Data'!O102,1)=0),'R05 Data'!O102,""),""))</x:f>
      </x:c>
      <x:c r="P102" s="142" t="str">
        <x:f>IF('R05 Data'!$A102="","",IF(ISNUMBER('R05 Data'!P102),IF(AND('R05 Data'!P102&gt;=1,'R05 Data'!P102&lt;=5,MOD('R05 Data'!P102,1)=0),'R05 Data'!P102,""),""))</x:f>
      </x:c>
      <x:c r="Q102" s="142" t="str">
        <x:f>IF('R05 Data'!$A102="","",IF(ISNUMBER('R05 Data'!Q102),IF(AND('R05 Data'!Q102&gt;=1,'R05 Data'!Q102&lt;=5,MOD('R05 Data'!Q102,1)=0),'R05 Data'!Q102,""),""))</x:f>
      </x:c>
      <x:c r="R102" s="142" t="str">
        <x:f>IF('R05 Data'!$A102="","",IF(ISNUMBER('R05 Data'!R102),IF(AND('R05 Data'!R102&gt;=1,'R05 Data'!R102&lt;=5,MOD('R05 Data'!R102,1)=0),'R05 Data'!R102,""),""))</x:f>
      </x:c>
      <x:c r="S102" s="142" t="str">
        <x:f>IF('R05 Data'!$A102="","",IF(ISNUMBER('R05 Data'!S102),IF(AND('R05 Data'!S102&gt;=1,'R05 Data'!S102&lt;=5,MOD('R05 Data'!S102,1)=0),'R05 Data'!S102,""),""))</x:f>
      </x:c>
      <x:c r="T102" s="142" t="str">
        <x:f>IF('R05 Data'!$A102="","",IF(ISNUMBER('R05 Data'!T102),IF(AND('R05 Data'!T102&gt;=1,'R05 Data'!T102&lt;=5,MOD('R05 Data'!T102,1)=0),'R05 Data'!T102,""),""))</x:f>
      </x:c>
      <x:c r="U102" s="142" t="str">
        <x:f>IF('R05 Data'!$A102="","",IF(ISNUMBER('R05 Data'!U102),IF(AND('R05 Data'!U102&gt;=1,'R05 Data'!U102&lt;=5,MOD('R05 Data'!U102,1)=0),'R05 Data'!U102,""),""))</x:f>
      </x:c>
      <x:c r="V102" s="142" t="str">
        <x:f>IF('R05 Data'!$A102="","",IF(ISNUMBER('R05 Data'!V102),IF(AND('R05 Data'!V102&gt;=1,'R05 Data'!V102&lt;=5,MOD('R05 Data'!V102,1)=0),'R05 Data'!V102,""),""))</x:f>
      </x:c>
      <x:c r="W102" s="142" t="str">
        <x:f>IF('R05 Data'!$A102="","",IF(ISNUMBER('R05 Data'!W102),IF(AND('R05 Data'!W102&gt;=1,'R05 Data'!W102&lt;=5,MOD('R05 Data'!W102,1)=0),'R05 Data'!W102,""),""))</x:f>
      </x:c>
      <x:c r="X102" s="142" t="str">
        <x:f>IF('R05 Data'!$A102="","",IF(ISNUMBER('R05 Data'!X102),IF(AND('R05 Data'!X102&gt;=1,'R05 Data'!X102&lt;=5,MOD('R05 Data'!X102,1)=0),'R05 Data'!X102,""),""))</x:f>
      </x:c>
      <x:c r="Y102" s="142" t="str">
        <x:f>IF('R05 Data'!$A102="","",IF(ISNUMBER('R05 Data'!Y102),IF(AND('R05 Data'!Y102&gt;=1,'R05 Data'!Y102&lt;=5,MOD('R05 Data'!Y102,1)=0),'R05 Data'!Y102,""),""))</x:f>
      </x:c>
      <x:c r="Z102" s="142" t="str">
        <x:f>IF('R05 Data'!$A102="","",IF(ISNUMBER('R05 Data'!Z102),IF(AND('R05 Data'!Z102&gt;=1,'R05 Data'!Z102&lt;=5,MOD('R05 Data'!Z102,1)=0),'R05 Data'!Z102,""),""))</x:f>
      </x:c>
      <x:c r="AA102" s="142" t="str">
        <x:f>IF('R05 Data'!$A102="","",IF(ISNUMBER('R05 Data'!AA102),IF(AND('R05 Data'!AA102&gt;=1,'R05 Data'!AA102&lt;=5,MOD('R05 Data'!AA102,1)=0),'R05 Data'!AA102,""),""))</x:f>
      </x:c>
      <x:c r="AB102" s="142" t="str">
        <x:f>IF('R05 Data'!$A102="","",IF(ISNUMBER('R05 Data'!AB102),IF(AND('R05 Data'!AB102&gt;=1,'R05 Data'!AB102&lt;=5,MOD('R05 Data'!AB102,1)=0),'R05 Data'!AB102,""),""))</x:f>
      </x:c>
    </x:row>
    <x:row r="103" ht="22" customHeight="1">
      <x:c r="A103" s="142" t="str">
        <x:f>IF('R05 Data'!A103="","",'R05 Data'!A103)</x:f>
      </x:c>
      <x:c r="B103" s="142" t="str">
        <x:f>IF('R05 Data'!B103="","",'R05 Data'!B103)</x:f>
      </x:c>
      <x:c r="C103" s="142" t="str">
        <x:f>IF('R05 Data'!C103="","",'R05 Data'!C103)</x:f>
      </x:c>
      <x:c r="D103" s="142" t="str">
        <x:f>IF('R05 Data'!D103="","",'R05 Data'!D103)</x:f>
      </x:c>
      <x:c r="E103" s="142" t="str">
        <x:f>IF('R05 Data'!$A103="","",IF(ISNUMBER('R05 Data'!E103),IF(AND('R05 Data'!E103&gt;=1,'R05 Data'!E103&lt;=5,MOD('R05 Data'!E103,1)=0),'R05 Data'!E103,""),""))</x:f>
      </x:c>
      <x:c r="F103" s="142" t="str">
        <x:f>IF('R05 Data'!$A103="","",IF(ISNUMBER('R05 Data'!F103),IF(AND('R05 Data'!F103&gt;=1,'R05 Data'!F103&lt;=5,MOD('R05 Data'!F103,1)=0),'R05 Data'!F103,""),""))</x:f>
      </x:c>
      <x:c r="G103" s="142" t="str">
        <x:f>IF('R05 Data'!$A103="","",IF(ISNUMBER('R05 Data'!G103),IF(AND('R05 Data'!G103&gt;=1,'R05 Data'!G103&lt;=5,MOD('R05 Data'!G103,1)=0),'R05 Data'!G103,""),""))</x:f>
      </x:c>
      <x:c r="H103" s="142" t="str">
        <x:f>IF('R05 Data'!$A103="","",IF(ISNUMBER('R05 Data'!H103),IF(AND('R05 Data'!H103&gt;=1,'R05 Data'!H103&lt;=5,MOD('R05 Data'!H103,1)=0),'R05 Data'!H103,""),""))</x:f>
      </x:c>
      <x:c r="I103" s="142" t="str">
        <x:f>IF('R05 Data'!$A103="","",IF(ISNUMBER('R05 Data'!I103),IF(AND('R05 Data'!I103&gt;=1,'R05 Data'!I103&lt;=5,MOD('R05 Data'!I103,1)=0),'R05 Data'!I103,""),""))</x:f>
      </x:c>
      <x:c r="J103" s="142" t="str">
        <x:f>IF('R05 Data'!$A103="","",IF(ISNUMBER('R05 Data'!J103),IF(AND('R05 Data'!J103&gt;=1,'R05 Data'!J103&lt;=5,MOD('R05 Data'!J103,1)=0),'R05 Data'!J103,""),""))</x:f>
      </x:c>
      <x:c r="K103" s="142" t="str">
        <x:f>IF('R05 Data'!$A103="","",IF(ISNUMBER('R05 Data'!K103),IF(AND('R05 Data'!K103&gt;=1,'R05 Data'!K103&lt;=5,MOD('R05 Data'!K103,1)=0),'R05 Data'!K103,""),""))</x:f>
      </x:c>
      <x:c r="L103" s="142" t="str">
        <x:f>IF('R05 Data'!$A103="","",IF(ISNUMBER('R05 Data'!L103),IF(AND('R05 Data'!L103&gt;=1,'R05 Data'!L103&lt;=5,MOD('R05 Data'!L103,1)=0),'R05 Data'!L103,""),""))</x:f>
      </x:c>
      <x:c r="M103" s="142" t="str">
        <x:f>IF('R05 Data'!$A103="","",IF(ISNUMBER('R05 Data'!M103),IF(AND('R05 Data'!M103&gt;=1,'R05 Data'!M103&lt;=5,MOD('R05 Data'!M103,1)=0),'R05 Data'!M103,""),""))</x:f>
      </x:c>
      <x:c r="N103" s="142" t="str">
        <x:f>IF('R05 Data'!$A103="","",IF(ISNUMBER('R05 Data'!N103),IF(AND('R05 Data'!N103&gt;=1,'R05 Data'!N103&lt;=5,MOD('R05 Data'!N103,1)=0),'R05 Data'!N103,""),""))</x:f>
      </x:c>
      <x:c r="O103" s="142" t="str">
        <x:f>IF('R05 Data'!$A103="","",IF(ISNUMBER('R05 Data'!O103),IF(AND('R05 Data'!O103&gt;=1,'R05 Data'!O103&lt;=5,MOD('R05 Data'!O103,1)=0),'R05 Data'!O103,""),""))</x:f>
      </x:c>
      <x:c r="P103" s="142" t="str">
        <x:f>IF('R05 Data'!$A103="","",IF(ISNUMBER('R05 Data'!P103),IF(AND('R05 Data'!P103&gt;=1,'R05 Data'!P103&lt;=5,MOD('R05 Data'!P103,1)=0),'R05 Data'!P103,""),""))</x:f>
      </x:c>
      <x:c r="Q103" s="142" t="str">
        <x:f>IF('R05 Data'!$A103="","",IF(ISNUMBER('R05 Data'!Q103),IF(AND('R05 Data'!Q103&gt;=1,'R05 Data'!Q103&lt;=5,MOD('R05 Data'!Q103,1)=0),'R05 Data'!Q103,""),""))</x:f>
      </x:c>
      <x:c r="R103" s="142" t="str">
        <x:f>IF('R05 Data'!$A103="","",IF(ISNUMBER('R05 Data'!R103),IF(AND('R05 Data'!R103&gt;=1,'R05 Data'!R103&lt;=5,MOD('R05 Data'!R103,1)=0),'R05 Data'!R103,""),""))</x:f>
      </x:c>
      <x:c r="S103" s="142" t="str">
        <x:f>IF('R05 Data'!$A103="","",IF(ISNUMBER('R05 Data'!S103),IF(AND('R05 Data'!S103&gt;=1,'R05 Data'!S103&lt;=5,MOD('R05 Data'!S103,1)=0),'R05 Data'!S103,""),""))</x:f>
      </x:c>
      <x:c r="T103" s="142" t="str">
        <x:f>IF('R05 Data'!$A103="","",IF(ISNUMBER('R05 Data'!T103),IF(AND('R05 Data'!T103&gt;=1,'R05 Data'!T103&lt;=5,MOD('R05 Data'!T103,1)=0),'R05 Data'!T103,""),""))</x:f>
      </x:c>
      <x:c r="U103" s="142" t="str">
        <x:f>IF('R05 Data'!$A103="","",IF(ISNUMBER('R05 Data'!U103),IF(AND('R05 Data'!U103&gt;=1,'R05 Data'!U103&lt;=5,MOD('R05 Data'!U103,1)=0),'R05 Data'!U103,""),""))</x:f>
      </x:c>
      <x:c r="V103" s="142" t="str">
        <x:f>IF('R05 Data'!$A103="","",IF(ISNUMBER('R05 Data'!V103),IF(AND('R05 Data'!V103&gt;=1,'R05 Data'!V103&lt;=5,MOD('R05 Data'!V103,1)=0),'R05 Data'!V103,""),""))</x:f>
      </x:c>
      <x:c r="W103" s="142" t="str">
        <x:f>IF('R05 Data'!$A103="","",IF(ISNUMBER('R05 Data'!W103),IF(AND('R05 Data'!W103&gt;=1,'R05 Data'!W103&lt;=5,MOD('R05 Data'!W103,1)=0),'R05 Data'!W103,""),""))</x:f>
      </x:c>
      <x:c r="X103" s="142" t="str">
        <x:f>IF('R05 Data'!$A103="","",IF(ISNUMBER('R05 Data'!X103),IF(AND('R05 Data'!X103&gt;=1,'R05 Data'!X103&lt;=5,MOD('R05 Data'!X103,1)=0),'R05 Data'!X103,""),""))</x:f>
      </x:c>
      <x:c r="Y103" s="142" t="str">
        <x:f>IF('R05 Data'!$A103="","",IF(ISNUMBER('R05 Data'!Y103),IF(AND('R05 Data'!Y103&gt;=1,'R05 Data'!Y103&lt;=5,MOD('R05 Data'!Y103,1)=0),'R05 Data'!Y103,""),""))</x:f>
      </x:c>
      <x:c r="Z103" s="142" t="str">
        <x:f>IF('R05 Data'!$A103="","",IF(ISNUMBER('R05 Data'!Z103),IF(AND('R05 Data'!Z103&gt;=1,'R05 Data'!Z103&lt;=5,MOD('R05 Data'!Z103,1)=0),'R05 Data'!Z103,""),""))</x:f>
      </x:c>
      <x:c r="AA103" s="142" t="str">
        <x:f>IF('R05 Data'!$A103="","",IF(ISNUMBER('R05 Data'!AA103),IF(AND('R05 Data'!AA103&gt;=1,'R05 Data'!AA103&lt;=5,MOD('R05 Data'!AA103,1)=0),'R05 Data'!AA103,""),""))</x:f>
      </x:c>
      <x:c r="AB103" s="142" t="str">
        <x:f>IF('R05 Data'!$A103="","",IF(ISNUMBER('R05 Data'!AB103),IF(AND('R05 Data'!AB103&gt;=1,'R05 Data'!AB103&lt;=5,MOD('R05 Data'!AB103,1)=0),'R05 Data'!AB103,""),""))</x:f>
      </x:c>
    </x:row>
    <x:row r="104" ht="22" customHeight="1">
      <x:c r="A104" s="142" t="str">
        <x:f>IF('R05 Data'!A104="","",'R05 Data'!A104)</x:f>
      </x:c>
      <x:c r="B104" s="142" t="str">
        <x:f>IF('R05 Data'!B104="","",'R05 Data'!B104)</x:f>
      </x:c>
      <x:c r="C104" s="142" t="str">
        <x:f>IF('R05 Data'!C104="","",'R05 Data'!C104)</x:f>
      </x:c>
      <x:c r="D104" s="142" t="str">
        <x:f>IF('R05 Data'!D104="","",'R05 Data'!D104)</x:f>
      </x:c>
      <x:c r="E104" s="142" t="str">
        <x:f>IF('R05 Data'!$A104="","",IF(ISNUMBER('R05 Data'!E104),IF(AND('R05 Data'!E104&gt;=1,'R05 Data'!E104&lt;=5,MOD('R05 Data'!E104,1)=0),'R05 Data'!E104,""),""))</x:f>
      </x:c>
      <x:c r="F104" s="142" t="str">
        <x:f>IF('R05 Data'!$A104="","",IF(ISNUMBER('R05 Data'!F104),IF(AND('R05 Data'!F104&gt;=1,'R05 Data'!F104&lt;=5,MOD('R05 Data'!F104,1)=0),'R05 Data'!F104,""),""))</x:f>
      </x:c>
      <x:c r="G104" s="142" t="str">
        <x:f>IF('R05 Data'!$A104="","",IF(ISNUMBER('R05 Data'!G104),IF(AND('R05 Data'!G104&gt;=1,'R05 Data'!G104&lt;=5,MOD('R05 Data'!G104,1)=0),'R05 Data'!G104,""),""))</x:f>
      </x:c>
      <x:c r="H104" s="142" t="str">
        <x:f>IF('R05 Data'!$A104="","",IF(ISNUMBER('R05 Data'!H104),IF(AND('R05 Data'!H104&gt;=1,'R05 Data'!H104&lt;=5,MOD('R05 Data'!H104,1)=0),'R05 Data'!H104,""),""))</x:f>
      </x:c>
      <x:c r="I104" s="142" t="str">
        <x:f>IF('R05 Data'!$A104="","",IF(ISNUMBER('R05 Data'!I104),IF(AND('R05 Data'!I104&gt;=1,'R05 Data'!I104&lt;=5,MOD('R05 Data'!I104,1)=0),'R05 Data'!I104,""),""))</x:f>
      </x:c>
      <x:c r="J104" s="142" t="str">
        <x:f>IF('R05 Data'!$A104="","",IF(ISNUMBER('R05 Data'!J104),IF(AND('R05 Data'!J104&gt;=1,'R05 Data'!J104&lt;=5,MOD('R05 Data'!J104,1)=0),'R05 Data'!J104,""),""))</x:f>
      </x:c>
      <x:c r="K104" s="142" t="str">
        <x:f>IF('R05 Data'!$A104="","",IF(ISNUMBER('R05 Data'!K104),IF(AND('R05 Data'!K104&gt;=1,'R05 Data'!K104&lt;=5,MOD('R05 Data'!K104,1)=0),'R05 Data'!K104,""),""))</x:f>
      </x:c>
      <x:c r="L104" s="142" t="str">
        <x:f>IF('R05 Data'!$A104="","",IF(ISNUMBER('R05 Data'!L104),IF(AND('R05 Data'!L104&gt;=1,'R05 Data'!L104&lt;=5,MOD('R05 Data'!L104,1)=0),'R05 Data'!L104,""),""))</x:f>
      </x:c>
      <x:c r="M104" s="142" t="str">
        <x:f>IF('R05 Data'!$A104="","",IF(ISNUMBER('R05 Data'!M104),IF(AND('R05 Data'!M104&gt;=1,'R05 Data'!M104&lt;=5,MOD('R05 Data'!M104,1)=0),'R05 Data'!M104,""),""))</x:f>
      </x:c>
      <x:c r="N104" s="142" t="str">
        <x:f>IF('R05 Data'!$A104="","",IF(ISNUMBER('R05 Data'!N104),IF(AND('R05 Data'!N104&gt;=1,'R05 Data'!N104&lt;=5,MOD('R05 Data'!N104,1)=0),'R05 Data'!N104,""),""))</x:f>
      </x:c>
      <x:c r="O104" s="142" t="str">
        <x:f>IF('R05 Data'!$A104="","",IF(ISNUMBER('R05 Data'!O104),IF(AND('R05 Data'!O104&gt;=1,'R05 Data'!O104&lt;=5,MOD('R05 Data'!O104,1)=0),'R05 Data'!O104,""),""))</x:f>
      </x:c>
      <x:c r="P104" s="142" t="str">
        <x:f>IF('R05 Data'!$A104="","",IF(ISNUMBER('R05 Data'!P104),IF(AND('R05 Data'!P104&gt;=1,'R05 Data'!P104&lt;=5,MOD('R05 Data'!P104,1)=0),'R05 Data'!P104,""),""))</x:f>
      </x:c>
      <x:c r="Q104" s="142" t="str">
        <x:f>IF('R05 Data'!$A104="","",IF(ISNUMBER('R05 Data'!Q104),IF(AND('R05 Data'!Q104&gt;=1,'R05 Data'!Q104&lt;=5,MOD('R05 Data'!Q104,1)=0),'R05 Data'!Q104,""),""))</x:f>
      </x:c>
      <x:c r="R104" s="142" t="str">
        <x:f>IF('R05 Data'!$A104="","",IF(ISNUMBER('R05 Data'!R104),IF(AND('R05 Data'!R104&gt;=1,'R05 Data'!R104&lt;=5,MOD('R05 Data'!R104,1)=0),'R05 Data'!R104,""),""))</x:f>
      </x:c>
      <x:c r="S104" s="142" t="str">
        <x:f>IF('R05 Data'!$A104="","",IF(ISNUMBER('R05 Data'!S104),IF(AND('R05 Data'!S104&gt;=1,'R05 Data'!S104&lt;=5,MOD('R05 Data'!S104,1)=0),'R05 Data'!S104,""),""))</x:f>
      </x:c>
      <x:c r="T104" s="142" t="str">
        <x:f>IF('R05 Data'!$A104="","",IF(ISNUMBER('R05 Data'!T104),IF(AND('R05 Data'!T104&gt;=1,'R05 Data'!T104&lt;=5,MOD('R05 Data'!T104,1)=0),'R05 Data'!T104,""),""))</x:f>
      </x:c>
      <x:c r="U104" s="142" t="str">
        <x:f>IF('R05 Data'!$A104="","",IF(ISNUMBER('R05 Data'!U104),IF(AND('R05 Data'!U104&gt;=1,'R05 Data'!U104&lt;=5,MOD('R05 Data'!U104,1)=0),'R05 Data'!U104,""),""))</x:f>
      </x:c>
      <x:c r="V104" s="142" t="str">
        <x:f>IF('R05 Data'!$A104="","",IF(ISNUMBER('R05 Data'!V104),IF(AND('R05 Data'!V104&gt;=1,'R05 Data'!V104&lt;=5,MOD('R05 Data'!V104,1)=0),'R05 Data'!V104,""),""))</x:f>
      </x:c>
      <x:c r="W104" s="142" t="str">
        <x:f>IF('R05 Data'!$A104="","",IF(ISNUMBER('R05 Data'!W104),IF(AND('R05 Data'!W104&gt;=1,'R05 Data'!W104&lt;=5,MOD('R05 Data'!W104,1)=0),'R05 Data'!W104,""),""))</x:f>
      </x:c>
      <x:c r="X104" s="142" t="str">
        <x:f>IF('R05 Data'!$A104="","",IF(ISNUMBER('R05 Data'!X104),IF(AND('R05 Data'!X104&gt;=1,'R05 Data'!X104&lt;=5,MOD('R05 Data'!X104,1)=0),'R05 Data'!X104,""),""))</x:f>
      </x:c>
      <x:c r="Y104" s="142" t="str">
        <x:f>IF('R05 Data'!$A104="","",IF(ISNUMBER('R05 Data'!Y104),IF(AND('R05 Data'!Y104&gt;=1,'R05 Data'!Y104&lt;=5,MOD('R05 Data'!Y104,1)=0),'R05 Data'!Y104,""),""))</x:f>
      </x:c>
      <x:c r="Z104" s="142" t="str">
        <x:f>IF('R05 Data'!$A104="","",IF(ISNUMBER('R05 Data'!Z104),IF(AND('R05 Data'!Z104&gt;=1,'R05 Data'!Z104&lt;=5,MOD('R05 Data'!Z104,1)=0),'R05 Data'!Z104,""),""))</x:f>
      </x:c>
      <x:c r="AA104" s="142" t="str">
        <x:f>IF('R05 Data'!$A104="","",IF(ISNUMBER('R05 Data'!AA104),IF(AND('R05 Data'!AA104&gt;=1,'R05 Data'!AA104&lt;=5,MOD('R05 Data'!AA104,1)=0),'R05 Data'!AA104,""),""))</x:f>
      </x:c>
      <x:c r="AB104" s="142" t="str">
        <x:f>IF('R05 Data'!$A104="","",IF(ISNUMBER('R05 Data'!AB104),IF(AND('R05 Data'!AB104&gt;=1,'R05 Data'!AB104&lt;=5,MOD('R05 Data'!AB104,1)=0),'R05 Data'!AB104,""),""))</x:f>
      </x:c>
    </x:row>
    <x:row r="105" ht="22" customHeight="1">
      <x:c r="A105" s="142" t="str">
        <x:f>IF('R05 Data'!A105="","",'R05 Data'!A105)</x:f>
      </x:c>
      <x:c r="B105" s="142" t="str">
        <x:f>IF('R05 Data'!B105="","",'R05 Data'!B105)</x:f>
      </x:c>
      <x:c r="C105" s="142" t="str">
        <x:f>IF('R05 Data'!C105="","",'R05 Data'!C105)</x:f>
      </x:c>
      <x:c r="D105" s="142" t="str">
        <x:f>IF('R05 Data'!D105="","",'R05 Data'!D105)</x:f>
      </x:c>
      <x:c r="E105" s="142" t="str">
        <x:f>IF('R05 Data'!$A105="","",IF(ISNUMBER('R05 Data'!E105),IF(AND('R05 Data'!E105&gt;=1,'R05 Data'!E105&lt;=5,MOD('R05 Data'!E105,1)=0),'R05 Data'!E105,""),""))</x:f>
      </x:c>
      <x:c r="F105" s="142" t="str">
        <x:f>IF('R05 Data'!$A105="","",IF(ISNUMBER('R05 Data'!F105),IF(AND('R05 Data'!F105&gt;=1,'R05 Data'!F105&lt;=5,MOD('R05 Data'!F105,1)=0),'R05 Data'!F105,""),""))</x:f>
      </x:c>
      <x:c r="G105" s="142" t="str">
        <x:f>IF('R05 Data'!$A105="","",IF(ISNUMBER('R05 Data'!G105),IF(AND('R05 Data'!G105&gt;=1,'R05 Data'!G105&lt;=5,MOD('R05 Data'!G105,1)=0),'R05 Data'!G105,""),""))</x:f>
      </x:c>
      <x:c r="H105" s="142" t="str">
        <x:f>IF('R05 Data'!$A105="","",IF(ISNUMBER('R05 Data'!H105),IF(AND('R05 Data'!H105&gt;=1,'R05 Data'!H105&lt;=5,MOD('R05 Data'!H105,1)=0),'R05 Data'!H105,""),""))</x:f>
      </x:c>
      <x:c r="I105" s="142" t="str">
        <x:f>IF('R05 Data'!$A105="","",IF(ISNUMBER('R05 Data'!I105),IF(AND('R05 Data'!I105&gt;=1,'R05 Data'!I105&lt;=5,MOD('R05 Data'!I105,1)=0),'R05 Data'!I105,""),""))</x:f>
      </x:c>
      <x:c r="J105" s="142" t="str">
        <x:f>IF('R05 Data'!$A105="","",IF(ISNUMBER('R05 Data'!J105),IF(AND('R05 Data'!J105&gt;=1,'R05 Data'!J105&lt;=5,MOD('R05 Data'!J105,1)=0),'R05 Data'!J105,""),""))</x:f>
      </x:c>
      <x:c r="K105" s="142" t="str">
        <x:f>IF('R05 Data'!$A105="","",IF(ISNUMBER('R05 Data'!K105),IF(AND('R05 Data'!K105&gt;=1,'R05 Data'!K105&lt;=5,MOD('R05 Data'!K105,1)=0),'R05 Data'!K105,""),""))</x:f>
      </x:c>
      <x:c r="L105" s="142" t="str">
        <x:f>IF('R05 Data'!$A105="","",IF(ISNUMBER('R05 Data'!L105),IF(AND('R05 Data'!L105&gt;=1,'R05 Data'!L105&lt;=5,MOD('R05 Data'!L105,1)=0),'R05 Data'!L105,""),""))</x:f>
      </x:c>
      <x:c r="M105" s="142" t="str">
        <x:f>IF('R05 Data'!$A105="","",IF(ISNUMBER('R05 Data'!M105),IF(AND('R05 Data'!M105&gt;=1,'R05 Data'!M105&lt;=5,MOD('R05 Data'!M105,1)=0),'R05 Data'!M105,""),""))</x:f>
      </x:c>
      <x:c r="N105" s="142" t="str">
        <x:f>IF('R05 Data'!$A105="","",IF(ISNUMBER('R05 Data'!N105),IF(AND('R05 Data'!N105&gt;=1,'R05 Data'!N105&lt;=5,MOD('R05 Data'!N105,1)=0),'R05 Data'!N105,""),""))</x:f>
      </x:c>
      <x:c r="O105" s="142" t="str">
        <x:f>IF('R05 Data'!$A105="","",IF(ISNUMBER('R05 Data'!O105),IF(AND('R05 Data'!O105&gt;=1,'R05 Data'!O105&lt;=5,MOD('R05 Data'!O105,1)=0),'R05 Data'!O105,""),""))</x:f>
      </x:c>
      <x:c r="P105" s="142" t="str">
        <x:f>IF('R05 Data'!$A105="","",IF(ISNUMBER('R05 Data'!P105),IF(AND('R05 Data'!P105&gt;=1,'R05 Data'!P105&lt;=5,MOD('R05 Data'!P105,1)=0),'R05 Data'!P105,""),""))</x:f>
      </x:c>
      <x:c r="Q105" s="142" t="str">
        <x:f>IF('R05 Data'!$A105="","",IF(ISNUMBER('R05 Data'!Q105),IF(AND('R05 Data'!Q105&gt;=1,'R05 Data'!Q105&lt;=5,MOD('R05 Data'!Q105,1)=0),'R05 Data'!Q105,""),""))</x:f>
      </x:c>
      <x:c r="R105" s="142" t="str">
        <x:f>IF('R05 Data'!$A105="","",IF(ISNUMBER('R05 Data'!R105),IF(AND('R05 Data'!R105&gt;=1,'R05 Data'!R105&lt;=5,MOD('R05 Data'!R105,1)=0),'R05 Data'!R105,""),""))</x:f>
      </x:c>
      <x:c r="S105" s="142" t="str">
        <x:f>IF('R05 Data'!$A105="","",IF(ISNUMBER('R05 Data'!S105),IF(AND('R05 Data'!S105&gt;=1,'R05 Data'!S105&lt;=5,MOD('R05 Data'!S105,1)=0),'R05 Data'!S105,""),""))</x:f>
      </x:c>
      <x:c r="T105" s="142" t="str">
        <x:f>IF('R05 Data'!$A105="","",IF(ISNUMBER('R05 Data'!T105),IF(AND('R05 Data'!T105&gt;=1,'R05 Data'!T105&lt;=5,MOD('R05 Data'!T105,1)=0),'R05 Data'!T105,""),""))</x:f>
      </x:c>
      <x:c r="U105" s="142" t="str">
        <x:f>IF('R05 Data'!$A105="","",IF(ISNUMBER('R05 Data'!U105),IF(AND('R05 Data'!U105&gt;=1,'R05 Data'!U105&lt;=5,MOD('R05 Data'!U105,1)=0),'R05 Data'!U105,""),""))</x:f>
      </x:c>
      <x:c r="V105" s="142" t="str">
        <x:f>IF('R05 Data'!$A105="","",IF(ISNUMBER('R05 Data'!V105),IF(AND('R05 Data'!V105&gt;=1,'R05 Data'!V105&lt;=5,MOD('R05 Data'!V105,1)=0),'R05 Data'!V105,""),""))</x:f>
      </x:c>
      <x:c r="W105" s="142" t="str">
        <x:f>IF('R05 Data'!$A105="","",IF(ISNUMBER('R05 Data'!W105),IF(AND('R05 Data'!W105&gt;=1,'R05 Data'!W105&lt;=5,MOD('R05 Data'!W105,1)=0),'R05 Data'!W105,""),""))</x:f>
      </x:c>
      <x:c r="X105" s="142" t="str">
        <x:f>IF('R05 Data'!$A105="","",IF(ISNUMBER('R05 Data'!X105),IF(AND('R05 Data'!X105&gt;=1,'R05 Data'!X105&lt;=5,MOD('R05 Data'!X105,1)=0),'R05 Data'!X105,""),""))</x:f>
      </x:c>
      <x:c r="Y105" s="142" t="str">
        <x:f>IF('R05 Data'!$A105="","",IF(ISNUMBER('R05 Data'!Y105),IF(AND('R05 Data'!Y105&gt;=1,'R05 Data'!Y105&lt;=5,MOD('R05 Data'!Y105,1)=0),'R05 Data'!Y105,""),""))</x:f>
      </x:c>
      <x:c r="Z105" s="142" t="str">
        <x:f>IF('R05 Data'!$A105="","",IF(ISNUMBER('R05 Data'!Z105),IF(AND('R05 Data'!Z105&gt;=1,'R05 Data'!Z105&lt;=5,MOD('R05 Data'!Z105,1)=0),'R05 Data'!Z105,""),""))</x:f>
      </x:c>
      <x:c r="AA105" s="142" t="str">
        <x:f>IF('R05 Data'!$A105="","",IF(ISNUMBER('R05 Data'!AA105),IF(AND('R05 Data'!AA105&gt;=1,'R05 Data'!AA105&lt;=5,MOD('R05 Data'!AA105,1)=0),'R05 Data'!AA105,""),""))</x:f>
      </x:c>
      <x:c r="AB105" s="142" t="str">
        <x:f>IF('R05 Data'!$A105="","",IF(ISNUMBER('R05 Data'!AB105),IF(AND('R05 Data'!AB105&gt;=1,'R05 Data'!AB105&lt;=5,MOD('R05 Data'!AB105,1)=0),'R05 Data'!AB105,""),""))</x:f>
      </x:c>
    </x:row>
    <x:row r="106" ht="22" customHeight="1">
      <x:c r="A106" s="142" t="str">
        <x:f>IF('R05 Data'!A106="","",'R05 Data'!A106)</x:f>
      </x:c>
      <x:c r="B106" s="142" t="str">
        <x:f>IF('R05 Data'!B106="","",'R05 Data'!B106)</x:f>
      </x:c>
      <x:c r="C106" s="142" t="str">
        <x:f>IF('R05 Data'!C106="","",'R05 Data'!C106)</x:f>
      </x:c>
      <x:c r="D106" s="142" t="str">
        <x:f>IF('R05 Data'!D106="","",'R05 Data'!D106)</x:f>
      </x:c>
      <x:c r="E106" s="142" t="str">
        <x:f>IF('R05 Data'!$A106="","",IF(ISNUMBER('R05 Data'!E106),IF(AND('R05 Data'!E106&gt;=1,'R05 Data'!E106&lt;=5,MOD('R05 Data'!E106,1)=0),'R05 Data'!E106,""),""))</x:f>
      </x:c>
      <x:c r="F106" s="142" t="str">
        <x:f>IF('R05 Data'!$A106="","",IF(ISNUMBER('R05 Data'!F106),IF(AND('R05 Data'!F106&gt;=1,'R05 Data'!F106&lt;=5,MOD('R05 Data'!F106,1)=0),'R05 Data'!F106,""),""))</x:f>
      </x:c>
      <x:c r="G106" s="142" t="str">
        <x:f>IF('R05 Data'!$A106="","",IF(ISNUMBER('R05 Data'!G106),IF(AND('R05 Data'!G106&gt;=1,'R05 Data'!G106&lt;=5,MOD('R05 Data'!G106,1)=0),'R05 Data'!G106,""),""))</x:f>
      </x:c>
      <x:c r="H106" s="142" t="str">
        <x:f>IF('R05 Data'!$A106="","",IF(ISNUMBER('R05 Data'!H106),IF(AND('R05 Data'!H106&gt;=1,'R05 Data'!H106&lt;=5,MOD('R05 Data'!H106,1)=0),'R05 Data'!H106,""),""))</x:f>
      </x:c>
      <x:c r="I106" s="142" t="str">
        <x:f>IF('R05 Data'!$A106="","",IF(ISNUMBER('R05 Data'!I106),IF(AND('R05 Data'!I106&gt;=1,'R05 Data'!I106&lt;=5,MOD('R05 Data'!I106,1)=0),'R05 Data'!I106,""),""))</x:f>
      </x:c>
      <x:c r="J106" s="142" t="str">
        <x:f>IF('R05 Data'!$A106="","",IF(ISNUMBER('R05 Data'!J106),IF(AND('R05 Data'!J106&gt;=1,'R05 Data'!J106&lt;=5,MOD('R05 Data'!J106,1)=0),'R05 Data'!J106,""),""))</x:f>
      </x:c>
      <x:c r="K106" s="142" t="str">
        <x:f>IF('R05 Data'!$A106="","",IF(ISNUMBER('R05 Data'!K106),IF(AND('R05 Data'!K106&gt;=1,'R05 Data'!K106&lt;=5,MOD('R05 Data'!K106,1)=0),'R05 Data'!K106,""),""))</x:f>
      </x:c>
      <x:c r="L106" s="142" t="str">
        <x:f>IF('R05 Data'!$A106="","",IF(ISNUMBER('R05 Data'!L106),IF(AND('R05 Data'!L106&gt;=1,'R05 Data'!L106&lt;=5,MOD('R05 Data'!L106,1)=0),'R05 Data'!L106,""),""))</x:f>
      </x:c>
      <x:c r="M106" s="142" t="str">
        <x:f>IF('R05 Data'!$A106="","",IF(ISNUMBER('R05 Data'!M106),IF(AND('R05 Data'!M106&gt;=1,'R05 Data'!M106&lt;=5,MOD('R05 Data'!M106,1)=0),'R05 Data'!M106,""),""))</x:f>
      </x:c>
      <x:c r="N106" s="142" t="str">
        <x:f>IF('R05 Data'!$A106="","",IF(ISNUMBER('R05 Data'!N106),IF(AND('R05 Data'!N106&gt;=1,'R05 Data'!N106&lt;=5,MOD('R05 Data'!N106,1)=0),'R05 Data'!N106,""),""))</x:f>
      </x:c>
      <x:c r="O106" s="142" t="str">
        <x:f>IF('R05 Data'!$A106="","",IF(ISNUMBER('R05 Data'!O106),IF(AND('R05 Data'!O106&gt;=1,'R05 Data'!O106&lt;=5,MOD('R05 Data'!O106,1)=0),'R05 Data'!O106,""),""))</x:f>
      </x:c>
      <x:c r="P106" s="142" t="str">
        <x:f>IF('R05 Data'!$A106="","",IF(ISNUMBER('R05 Data'!P106),IF(AND('R05 Data'!P106&gt;=1,'R05 Data'!P106&lt;=5,MOD('R05 Data'!P106,1)=0),'R05 Data'!P106,""),""))</x:f>
      </x:c>
      <x:c r="Q106" s="142" t="str">
        <x:f>IF('R05 Data'!$A106="","",IF(ISNUMBER('R05 Data'!Q106),IF(AND('R05 Data'!Q106&gt;=1,'R05 Data'!Q106&lt;=5,MOD('R05 Data'!Q106,1)=0),'R05 Data'!Q106,""),""))</x:f>
      </x:c>
      <x:c r="R106" s="142" t="str">
        <x:f>IF('R05 Data'!$A106="","",IF(ISNUMBER('R05 Data'!R106),IF(AND('R05 Data'!R106&gt;=1,'R05 Data'!R106&lt;=5,MOD('R05 Data'!R106,1)=0),'R05 Data'!R106,""),""))</x:f>
      </x:c>
      <x:c r="S106" s="142" t="str">
        <x:f>IF('R05 Data'!$A106="","",IF(ISNUMBER('R05 Data'!S106),IF(AND('R05 Data'!S106&gt;=1,'R05 Data'!S106&lt;=5,MOD('R05 Data'!S106,1)=0),'R05 Data'!S106,""),""))</x:f>
      </x:c>
      <x:c r="T106" s="142" t="str">
        <x:f>IF('R05 Data'!$A106="","",IF(ISNUMBER('R05 Data'!T106),IF(AND('R05 Data'!T106&gt;=1,'R05 Data'!T106&lt;=5,MOD('R05 Data'!T106,1)=0),'R05 Data'!T106,""),""))</x:f>
      </x:c>
      <x:c r="U106" s="142" t="str">
        <x:f>IF('R05 Data'!$A106="","",IF(ISNUMBER('R05 Data'!U106),IF(AND('R05 Data'!U106&gt;=1,'R05 Data'!U106&lt;=5,MOD('R05 Data'!U106,1)=0),'R05 Data'!U106,""),""))</x:f>
      </x:c>
      <x:c r="V106" s="142" t="str">
        <x:f>IF('R05 Data'!$A106="","",IF(ISNUMBER('R05 Data'!V106),IF(AND('R05 Data'!V106&gt;=1,'R05 Data'!V106&lt;=5,MOD('R05 Data'!V106,1)=0),'R05 Data'!V106,""),""))</x:f>
      </x:c>
      <x:c r="W106" s="142" t="str">
        <x:f>IF('R05 Data'!$A106="","",IF(ISNUMBER('R05 Data'!W106),IF(AND('R05 Data'!W106&gt;=1,'R05 Data'!W106&lt;=5,MOD('R05 Data'!W106,1)=0),'R05 Data'!W106,""),""))</x:f>
      </x:c>
      <x:c r="X106" s="142" t="str">
        <x:f>IF('R05 Data'!$A106="","",IF(ISNUMBER('R05 Data'!X106),IF(AND('R05 Data'!X106&gt;=1,'R05 Data'!X106&lt;=5,MOD('R05 Data'!X106,1)=0),'R05 Data'!X106,""),""))</x:f>
      </x:c>
      <x:c r="Y106" s="142" t="str">
        <x:f>IF('R05 Data'!$A106="","",IF(ISNUMBER('R05 Data'!Y106),IF(AND('R05 Data'!Y106&gt;=1,'R05 Data'!Y106&lt;=5,MOD('R05 Data'!Y106,1)=0),'R05 Data'!Y106,""),""))</x:f>
      </x:c>
      <x:c r="Z106" s="142" t="str">
        <x:f>IF('R05 Data'!$A106="","",IF(ISNUMBER('R05 Data'!Z106),IF(AND('R05 Data'!Z106&gt;=1,'R05 Data'!Z106&lt;=5,MOD('R05 Data'!Z106,1)=0),'R05 Data'!Z106,""),""))</x:f>
      </x:c>
      <x:c r="AA106" s="142" t="str">
        <x:f>IF('R05 Data'!$A106="","",IF(ISNUMBER('R05 Data'!AA106),IF(AND('R05 Data'!AA106&gt;=1,'R05 Data'!AA106&lt;=5,MOD('R05 Data'!AA106,1)=0),'R05 Data'!AA106,""),""))</x:f>
      </x:c>
      <x:c r="AB106" s="142" t="str">
        <x:f>IF('R05 Data'!$A106="","",IF(ISNUMBER('R05 Data'!AB106),IF(AND('R05 Data'!AB106&gt;=1,'R05 Data'!AB106&lt;=5,MOD('R05 Data'!AB106,1)=0),'R05 Data'!AB106,""),""))</x:f>
      </x:c>
    </x:row>
    <x:row r="107" ht="22" customHeight="1">
      <x:c r="A107" s="142" t="str">
        <x:f>IF('R05 Data'!A107="","",'R05 Data'!A107)</x:f>
      </x:c>
      <x:c r="B107" s="142" t="str">
        <x:f>IF('R05 Data'!B107="","",'R05 Data'!B107)</x:f>
      </x:c>
      <x:c r="C107" s="142" t="str">
        <x:f>IF('R05 Data'!C107="","",'R05 Data'!C107)</x:f>
      </x:c>
      <x:c r="D107" s="142" t="str">
        <x:f>IF('R05 Data'!D107="","",'R05 Data'!D107)</x:f>
      </x:c>
      <x:c r="E107" s="142" t="str">
        <x:f>IF('R05 Data'!$A107="","",IF(ISNUMBER('R05 Data'!E107),IF(AND('R05 Data'!E107&gt;=1,'R05 Data'!E107&lt;=5,MOD('R05 Data'!E107,1)=0),'R05 Data'!E107,""),""))</x:f>
      </x:c>
      <x:c r="F107" s="142" t="str">
        <x:f>IF('R05 Data'!$A107="","",IF(ISNUMBER('R05 Data'!F107),IF(AND('R05 Data'!F107&gt;=1,'R05 Data'!F107&lt;=5,MOD('R05 Data'!F107,1)=0),'R05 Data'!F107,""),""))</x:f>
      </x:c>
      <x:c r="G107" s="142" t="str">
        <x:f>IF('R05 Data'!$A107="","",IF(ISNUMBER('R05 Data'!G107),IF(AND('R05 Data'!G107&gt;=1,'R05 Data'!G107&lt;=5,MOD('R05 Data'!G107,1)=0),'R05 Data'!G107,""),""))</x:f>
      </x:c>
      <x:c r="H107" s="142" t="str">
        <x:f>IF('R05 Data'!$A107="","",IF(ISNUMBER('R05 Data'!H107),IF(AND('R05 Data'!H107&gt;=1,'R05 Data'!H107&lt;=5,MOD('R05 Data'!H107,1)=0),'R05 Data'!H107,""),""))</x:f>
      </x:c>
      <x:c r="I107" s="142" t="str">
        <x:f>IF('R05 Data'!$A107="","",IF(ISNUMBER('R05 Data'!I107),IF(AND('R05 Data'!I107&gt;=1,'R05 Data'!I107&lt;=5,MOD('R05 Data'!I107,1)=0),'R05 Data'!I107,""),""))</x:f>
      </x:c>
      <x:c r="J107" s="142" t="str">
        <x:f>IF('R05 Data'!$A107="","",IF(ISNUMBER('R05 Data'!J107),IF(AND('R05 Data'!J107&gt;=1,'R05 Data'!J107&lt;=5,MOD('R05 Data'!J107,1)=0),'R05 Data'!J107,""),""))</x:f>
      </x:c>
      <x:c r="K107" s="142" t="str">
        <x:f>IF('R05 Data'!$A107="","",IF(ISNUMBER('R05 Data'!K107),IF(AND('R05 Data'!K107&gt;=1,'R05 Data'!K107&lt;=5,MOD('R05 Data'!K107,1)=0),'R05 Data'!K107,""),""))</x:f>
      </x:c>
      <x:c r="L107" s="142" t="str">
        <x:f>IF('R05 Data'!$A107="","",IF(ISNUMBER('R05 Data'!L107),IF(AND('R05 Data'!L107&gt;=1,'R05 Data'!L107&lt;=5,MOD('R05 Data'!L107,1)=0),'R05 Data'!L107,""),""))</x:f>
      </x:c>
      <x:c r="M107" s="142" t="str">
        <x:f>IF('R05 Data'!$A107="","",IF(ISNUMBER('R05 Data'!M107),IF(AND('R05 Data'!M107&gt;=1,'R05 Data'!M107&lt;=5,MOD('R05 Data'!M107,1)=0),'R05 Data'!M107,""),""))</x:f>
      </x:c>
      <x:c r="N107" s="142" t="str">
        <x:f>IF('R05 Data'!$A107="","",IF(ISNUMBER('R05 Data'!N107),IF(AND('R05 Data'!N107&gt;=1,'R05 Data'!N107&lt;=5,MOD('R05 Data'!N107,1)=0),'R05 Data'!N107,""),""))</x:f>
      </x:c>
      <x:c r="O107" s="142" t="str">
        <x:f>IF('R05 Data'!$A107="","",IF(ISNUMBER('R05 Data'!O107),IF(AND('R05 Data'!O107&gt;=1,'R05 Data'!O107&lt;=5,MOD('R05 Data'!O107,1)=0),'R05 Data'!O107,""),""))</x:f>
      </x:c>
      <x:c r="P107" s="142" t="str">
        <x:f>IF('R05 Data'!$A107="","",IF(ISNUMBER('R05 Data'!P107),IF(AND('R05 Data'!P107&gt;=1,'R05 Data'!P107&lt;=5,MOD('R05 Data'!P107,1)=0),'R05 Data'!P107,""),""))</x:f>
      </x:c>
      <x:c r="Q107" s="142" t="str">
        <x:f>IF('R05 Data'!$A107="","",IF(ISNUMBER('R05 Data'!Q107),IF(AND('R05 Data'!Q107&gt;=1,'R05 Data'!Q107&lt;=5,MOD('R05 Data'!Q107,1)=0),'R05 Data'!Q107,""),""))</x:f>
      </x:c>
      <x:c r="R107" s="142" t="str">
        <x:f>IF('R05 Data'!$A107="","",IF(ISNUMBER('R05 Data'!R107),IF(AND('R05 Data'!R107&gt;=1,'R05 Data'!R107&lt;=5,MOD('R05 Data'!R107,1)=0),'R05 Data'!R107,""),""))</x:f>
      </x:c>
      <x:c r="S107" s="142" t="str">
        <x:f>IF('R05 Data'!$A107="","",IF(ISNUMBER('R05 Data'!S107),IF(AND('R05 Data'!S107&gt;=1,'R05 Data'!S107&lt;=5,MOD('R05 Data'!S107,1)=0),'R05 Data'!S107,""),""))</x:f>
      </x:c>
      <x:c r="T107" s="142" t="str">
        <x:f>IF('R05 Data'!$A107="","",IF(ISNUMBER('R05 Data'!T107),IF(AND('R05 Data'!T107&gt;=1,'R05 Data'!T107&lt;=5,MOD('R05 Data'!T107,1)=0),'R05 Data'!T107,""),""))</x:f>
      </x:c>
      <x:c r="U107" s="142" t="str">
        <x:f>IF('R05 Data'!$A107="","",IF(ISNUMBER('R05 Data'!U107),IF(AND('R05 Data'!U107&gt;=1,'R05 Data'!U107&lt;=5,MOD('R05 Data'!U107,1)=0),'R05 Data'!U107,""),""))</x:f>
      </x:c>
      <x:c r="V107" s="142" t="str">
        <x:f>IF('R05 Data'!$A107="","",IF(ISNUMBER('R05 Data'!V107),IF(AND('R05 Data'!V107&gt;=1,'R05 Data'!V107&lt;=5,MOD('R05 Data'!V107,1)=0),'R05 Data'!V107,""),""))</x:f>
      </x:c>
      <x:c r="W107" s="142" t="str">
        <x:f>IF('R05 Data'!$A107="","",IF(ISNUMBER('R05 Data'!W107),IF(AND('R05 Data'!W107&gt;=1,'R05 Data'!W107&lt;=5,MOD('R05 Data'!W107,1)=0),'R05 Data'!W107,""),""))</x:f>
      </x:c>
      <x:c r="X107" s="142" t="str">
        <x:f>IF('R05 Data'!$A107="","",IF(ISNUMBER('R05 Data'!X107),IF(AND('R05 Data'!X107&gt;=1,'R05 Data'!X107&lt;=5,MOD('R05 Data'!X107,1)=0),'R05 Data'!X107,""),""))</x:f>
      </x:c>
      <x:c r="Y107" s="142" t="str">
        <x:f>IF('R05 Data'!$A107="","",IF(ISNUMBER('R05 Data'!Y107),IF(AND('R05 Data'!Y107&gt;=1,'R05 Data'!Y107&lt;=5,MOD('R05 Data'!Y107,1)=0),'R05 Data'!Y107,""),""))</x:f>
      </x:c>
      <x:c r="Z107" s="142" t="str">
        <x:f>IF('R05 Data'!$A107="","",IF(ISNUMBER('R05 Data'!Z107),IF(AND('R05 Data'!Z107&gt;=1,'R05 Data'!Z107&lt;=5,MOD('R05 Data'!Z107,1)=0),'R05 Data'!Z107,""),""))</x:f>
      </x:c>
      <x:c r="AA107" s="142" t="str">
        <x:f>IF('R05 Data'!$A107="","",IF(ISNUMBER('R05 Data'!AA107),IF(AND('R05 Data'!AA107&gt;=1,'R05 Data'!AA107&lt;=5,MOD('R05 Data'!AA107,1)=0),'R05 Data'!AA107,""),""))</x:f>
      </x:c>
      <x:c r="AB107" s="142" t="str">
        <x:f>IF('R05 Data'!$A107="","",IF(ISNUMBER('R05 Data'!AB107),IF(AND('R05 Data'!AB107&gt;=1,'R05 Data'!AB107&lt;=5,MOD('R05 Data'!AB107,1)=0),'R05 Data'!AB107,""),""))</x:f>
      </x:c>
    </x:row>
    <x:row r="108" ht="22" customHeight="1">
      <x:c r="A108" s="142" t="str">
        <x:f>IF('R05 Data'!A108="","",'R05 Data'!A108)</x:f>
      </x:c>
      <x:c r="B108" s="142" t="str">
        <x:f>IF('R05 Data'!B108="","",'R05 Data'!B108)</x:f>
      </x:c>
      <x:c r="C108" s="142" t="str">
        <x:f>IF('R05 Data'!C108="","",'R05 Data'!C108)</x:f>
      </x:c>
      <x:c r="D108" s="142" t="str">
        <x:f>IF('R05 Data'!D108="","",'R05 Data'!D108)</x:f>
      </x:c>
      <x:c r="E108" s="142" t="str">
        <x:f>IF('R05 Data'!$A108="","",IF(ISNUMBER('R05 Data'!E108),IF(AND('R05 Data'!E108&gt;=1,'R05 Data'!E108&lt;=5,MOD('R05 Data'!E108,1)=0),'R05 Data'!E108,""),""))</x:f>
      </x:c>
      <x:c r="F108" s="142" t="str">
        <x:f>IF('R05 Data'!$A108="","",IF(ISNUMBER('R05 Data'!F108),IF(AND('R05 Data'!F108&gt;=1,'R05 Data'!F108&lt;=5,MOD('R05 Data'!F108,1)=0),'R05 Data'!F108,""),""))</x:f>
      </x:c>
      <x:c r="G108" s="142" t="str">
        <x:f>IF('R05 Data'!$A108="","",IF(ISNUMBER('R05 Data'!G108),IF(AND('R05 Data'!G108&gt;=1,'R05 Data'!G108&lt;=5,MOD('R05 Data'!G108,1)=0),'R05 Data'!G108,""),""))</x:f>
      </x:c>
      <x:c r="H108" s="142" t="str">
        <x:f>IF('R05 Data'!$A108="","",IF(ISNUMBER('R05 Data'!H108),IF(AND('R05 Data'!H108&gt;=1,'R05 Data'!H108&lt;=5,MOD('R05 Data'!H108,1)=0),'R05 Data'!H108,""),""))</x:f>
      </x:c>
      <x:c r="I108" s="142" t="str">
        <x:f>IF('R05 Data'!$A108="","",IF(ISNUMBER('R05 Data'!I108),IF(AND('R05 Data'!I108&gt;=1,'R05 Data'!I108&lt;=5,MOD('R05 Data'!I108,1)=0),'R05 Data'!I108,""),""))</x:f>
      </x:c>
      <x:c r="J108" s="142" t="str">
        <x:f>IF('R05 Data'!$A108="","",IF(ISNUMBER('R05 Data'!J108),IF(AND('R05 Data'!J108&gt;=1,'R05 Data'!J108&lt;=5,MOD('R05 Data'!J108,1)=0),'R05 Data'!J108,""),""))</x:f>
      </x:c>
      <x:c r="K108" s="142" t="str">
        <x:f>IF('R05 Data'!$A108="","",IF(ISNUMBER('R05 Data'!K108),IF(AND('R05 Data'!K108&gt;=1,'R05 Data'!K108&lt;=5,MOD('R05 Data'!K108,1)=0),'R05 Data'!K108,""),""))</x:f>
      </x:c>
      <x:c r="L108" s="142" t="str">
        <x:f>IF('R05 Data'!$A108="","",IF(ISNUMBER('R05 Data'!L108),IF(AND('R05 Data'!L108&gt;=1,'R05 Data'!L108&lt;=5,MOD('R05 Data'!L108,1)=0),'R05 Data'!L108,""),""))</x:f>
      </x:c>
      <x:c r="M108" s="142" t="str">
        <x:f>IF('R05 Data'!$A108="","",IF(ISNUMBER('R05 Data'!M108),IF(AND('R05 Data'!M108&gt;=1,'R05 Data'!M108&lt;=5,MOD('R05 Data'!M108,1)=0),'R05 Data'!M108,""),""))</x:f>
      </x:c>
      <x:c r="N108" s="142" t="str">
        <x:f>IF('R05 Data'!$A108="","",IF(ISNUMBER('R05 Data'!N108),IF(AND('R05 Data'!N108&gt;=1,'R05 Data'!N108&lt;=5,MOD('R05 Data'!N108,1)=0),'R05 Data'!N108,""),""))</x:f>
      </x:c>
      <x:c r="O108" s="142" t="str">
        <x:f>IF('R05 Data'!$A108="","",IF(ISNUMBER('R05 Data'!O108),IF(AND('R05 Data'!O108&gt;=1,'R05 Data'!O108&lt;=5,MOD('R05 Data'!O108,1)=0),'R05 Data'!O108,""),""))</x:f>
      </x:c>
      <x:c r="P108" s="142" t="str">
        <x:f>IF('R05 Data'!$A108="","",IF(ISNUMBER('R05 Data'!P108),IF(AND('R05 Data'!P108&gt;=1,'R05 Data'!P108&lt;=5,MOD('R05 Data'!P108,1)=0),'R05 Data'!P108,""),""))</x:f>
      </x:c>
      <x:c r="Q108" s="142" t="str">
        <x:f>IF('R05 Data'!$A108="","",IF(ISNUMBER('R05 Data'!Q108),IF(AND('R05 Data'!Q108&gt;=1,'R05 Data'!Q108&lt;=5,MOD('R05 Data'!Q108,1)=0),'R05 Data'!Q108,""),""))</x:f>
      </x:c>
      <x:c r="R108" s="142" t="str">
        <x:f>IF('R05 Data'!$A108="","",IF(ISNUMBER('R05 Data'!R108),IF(AND('R05 Data'!R108&gt;=1,'R05 Data'!R108&lt;=5,MOD('R05 Data'!R108,1)=0),'R05 Data'!R108,""),""))</x:f>
      </x:c>
      <x:c r="S108" s="142" t="str">
        <x:f>IF('R05 Data'!$A108="","",IF(ISNUMBER('R05 Data'!S108),IF(AND('R05 Data'!S108&gt;=1,'R05 Data'!S108&lt;=5,MOD('R05 Data'!S108,1)=0),'R05 Data'!S108,""),""))</x:f>
      </x:c>
      <x:c r="T108" s="142" t="str">
        <x:f>IF('R05 Data'!$A108="","",IF(ISNUMBER('R05 Data'!T108),IF(AND('R05 Data'!T108&gt;=1,'R05 Data'!T108&lt;=5,MOD('R05 Data'!T108,1)=0),'R05 Data'!T108,""),""))</x:f>
      </x:c>
      <x:c r="U108" s="142" t="str">
        <x:f>IF('R05 Data'!$A108="","",IF(ISNUMBER('R05 Data'!U108),IF(AND('R05 Data'!U108&gt;=1,'R05 Data'!U108&lt;=5,MOD('R05 Data'!U108,1)=0),'R05 Data'!U108,""),""))</x:f>
      </x:c>
      <x:c r="V108" s="142" t="str">
        <x:f>IF('R05 Data'!$A108="","",IF(ISNUMBER('R05 Data'!V108),IF(AND('R05 Data'!V108&gt;=1,'R05 Data'!V108&lt;=5,MOD('R05 Data'!V108,1)=0),'R05 Data'!V108,""),""))</x:f>
      </x:c>
      <x:c r="W108" s="142" t="str">
        <x:f>IF('R05 Data'!$A108="","",IF(ISNUMBER('R05 Data'!W108),IF(AND('R05 Data'!W108&gt;=1,'R05 Data'!W108&lt;=5,MOD('R05 Data'!W108,1)=0),'R05 Data'!W108,""),""))</x:f>
      </x:c>
      <x:c r="X108" s="142" t="str">
        <x:f>IF('R05 Data'!$A108="","",IF(ISNUMBER('R05 Data'!X108),IF(AND('R05 Data'!X108&gt;=1,'R05 Data'!X108&lt;=5,MOD('R05 Data'!X108,1)=0),'R05 Data'!X108,""),""))</x:f>
      </x:c>
      <x:c r="Y108" s="142" t="str">
        <x:f>IF('R05 Data'!$A108="","",IF(ISNUMBER('R05 Data'!Y108),IF(AND('R05 Data'!Y108&gt;=1,'R05 Data'!Y108&lt;=5,MOD('R05 Data'!Y108,1)=0),'R05 Data'!Y108,""),""))</x:f>
      </x:c>
      <x:c r="Z108" s="142" t="str">
        <x:f>IF('R05 Data'!$A108="","",IF(ISNUMBER('R05 Data'!Z108),IF(AND('R05 Data'!Z108&gt;=1,'R05 Data'!Z108&lt;=5,MOD('R05 Data'!Z108,1)=0),'R05 Data'!Z108,""),""))</x:f>
      </x:c>
      <x:c r="AA108" s="142" t="str">
        <x:f>IF('R05 Data'!$A108="","",IF(ISNUMBER('R05 Data'!AA108),IF(AND('R05 Data'!AA108&gt;=1,'R05 Data'!AA108&lt;=5,MOD('R05 Data'!AA108,1)=0),'R05 Data'!AA108,""),""))</x:f>
      </x:c>
      <x:c r="AB108" s="142" t="str">
        <x:f>IF('R05 Data'!$A108="","",IF(ISNUMBER('R05 Data'!AB108),IF(AND('R05 Data'!AB108&gt;=1,'R05 Data'!AB108&lt;=5,MOD('R05 Data'!AB108,1)=0),'R05 Data'!AB108,""),""))</x:f>
      </x:c>
    </x:row>
    <x:row r="109" ht="22" customHeight="1">
      <x:c r="A109" s="142" t="str">
        <x:f>IF('R05 Data'!A109="","",'R05 Data'!A109)</x:f>
      </x:c>
      <x:c r="B109" s="142" t="str">
        <x:f>IF('R05 Data'!B109="","",'R05 Data'!B109)</x:f>
      </x:c>
      <x:c r="C109" s="142" t="str">
        <x:f>IF('R05 Data'!C109="","",'R05 Data'!C109)</x:f>
      </x:c>
      <x:c r="D109" s="142" t="str">
        <x:f>IF('R05 Data'!D109="","",'R05 Data'!D109)</x:f>
      </x:c>
      <x:c r="E109" s="142" t="str">
        <x:f>IF('R05 Data'!$A109="","",IF(ISNUMBER('R05 Data'!E109),IF(AND('R05 Data'!E109&gt;=1,'R05 Data'!E109&lt;=5,MOD('R05 Data'!E109,1)=0),'R05 Data'!E109,""),""))</x:f>
      </x:c>
      <x:c r="F109" s="142" t="str">
        <x:f>IF('R05 Data'!$A109="","",IF(ISNUMBER('R05 Data'!F109),IF(AND('R05 Data'!F109&gt;=1,'R05 Data'!F109&lt;=5,MOD('R05 Data'!F109,1)=0),'R05 Data'!F109,""),""))</x:f>
      </x:c>
      <x:c r="G109" s="142" t="str">
        <x:f>IF('R05 Data'!$A109="","",IF(ISNUMBER('R05 Data'!G109),IF(AND('R05 Data'!G109&gt;=1,'R05 Data'!G109&lt;=5,MOD('R05 Data'!G109,1)=0),'R05 Data'!G109,""),""))</x:f>
      </x:c>
      <x:c r="H109" s="142" t="str">
        <x:f>IF('R05 Data'!$A109="","",IF(ISNUMBER('R05 Data'!H109),IF(AND('R05 Data'!H109&gt;=1,'R05 Data'!H109&lt;=5,MOD('R05 Data'!H109,1)=0),'R05 Data'!H109,""),""))</x:f>
      </x:c>
      <x:c r="I109" s="142" t="str">
        <x:f>IF('R05 Data'!$A109="","",IF(ISNUMBER('R05 Data'!I109),IF(AND('R05 Data'!I109&gt;=1,'R05 Data'!I109&lt;=5,MOD('R05 Data'!I109,1)=0),'R05 Data'!I109,""),""))</x:f>
      </x:c>
      <x:c r="J109" s="142" t="str">
        <x:f>IF('R05 Data'!$A109="","",IF(ISNUMBER('R05 Data'!J109),IF(AND('R05 Data'!J109&gt;=1,'R05 Data'!J109&lt;=5,MOD('R05 Data'!J109,1)=0),'R05 Data'!J109,""),""))</x:f>
      </x:c>
      <x:c r="K109" s="142" t="str">
        <x:f>IF('R05 Data'!$A109="","",IF(ISNUMBER('R05 Data'!K109),IF(AND('R05 Data'!K109&gt;=1,'R05 Data'!K109&lt;=5,MOD('R05 Data'!K109,1)=0),'R05 Data'!K109,""),""))</x:f>
      </x:c>
      <x:c r="L109" s="142" t="str">
        <x:f>IF('R05 Data'!$A109="","",IF(ISNUMBER('R05 Data'!L109),IF(AND('R05 Data'!L109&gt;=1,'R05 Data'!L109&lt;=5,MOD('R05 Data'!L109,1)=0),'R05 Data'!L109,""),""))</x:f>
      </x:c>
      <x:c r="M109" s="142" t="str">
        <x:f>IF('R05 Data'!$A109="","",IF(ISNUMBER('R05 Data'!M109),IF(AND('R05 Data'!M109&gt;=1,'R05 Data'!M109&lt;=5,MOD('R05 Data'!M109,1)=0),'R05 Data'!M109,""),""))</x:f>
      </x:c>
      <x:c r="N109" s="142" t="str">
        <x:f>IF('R05 Data'!$A109="","",IF(ISNUMBER('R05 Data'!N109),IF(AND('R05 Data'!N109&gt;=1,'R05 Data'!N109&lt;=5,MOD('R05 Data'!N109,1)=0),'R05 Data'!N109,""),""))</x:f>
      </x:c>
      <x:c r="O109" s="142" t="str">
        <x:f>IF('R05 Data'!$A109="","",IF(ISNUMBER('R05 Data'!O109),IF(AND('R05 Data'!O109&gt;=1,'R05 Data'!O109&lt;=5,MOD('R05 Data'!O109,1)=0),'R05 Data'!O109,""),""))</x:f>
      </x:c>
      <x:c r="P109" s="142" t="str">
        <x:f>IF('R05 Data'!$A109="","",IF(ISNUMBER('R05 Data'!P109),IF(AND('R05 Data'!P109&gt;=1,'R05 Data'!P109&lt;=5,MOD('R05 Data'!P109,1)=0),'R05 Data'!P109,""),""))</x:f>
      </x:c>
      <x:c r="Q109" s="142" t="str">
        <x:f>IF('R05 Data'!$A109="","",IF(ISNUMBER('R05 Data'!Q109),IF(AND('R05 Data'!Q109&gt;=1,'R05 Data'!Q109&lt;=5,MOD('R05 Data'!Q109,1)=0),'R05 Data'!Q109,""),""))</x:f>
      </x:c>
      <x:c r="R109" s="142" t="str">
        <x:f>IF('R05 Data'!$A109="","",IF(ISNUMBER('R05 Data'!R109),IF(AND('R05 Data'!R109&gt;=1,'R05 Data'!R109&lt;=5,MOD('R05 Data'!R109,1)=0),'R05 Data'!R109,""),""))</x:f>
      </x:c>
      <x:c r="S109" s="142" t="str">
        <x:f>IF('R05 Data'!$A109="","",IF(ISNUMBER('R05 Data'!S109),IF(AND('R05 Data'!S109&gt;=1,'R05 Data'!S109&lt;=5,MOD('R05 Data'!S109,1)=0),'R05 Data'!S109,""),""))</x:f>
      </x:c>
      <x:c r="T109" s="142" t="str">
        <x:f>IF('R05 Data'!$A109="","",IF(ISNUMBER('R05 Data'!T109),IF(AND('R05 Data'!T109&gt;=1,'R05 Data'!T109&lt;=5,MOD('R05 Data'!T109,1)=0),'R05 Data'!T109,""),""))</x:f>
      </x:c>
      <x:c r="U109" s="142" t="str">
        <x:f>IF('R05 Data'!$A109="","",IF(ISNUMBER('R05 Data'!U109),IF(AND('R05 Data'!U109&gt;=1,'R05 Data'!U109&lt;=5,MOD('R05 Data'!U109,1)=0),'R05 Data'!U109,""),""))</x:f>
      </x:c>
      <x:c r="V109" s="142" t="str">
        <x:f>IF('R05 Data'!$A109="","",IF(ISNUMBER('R05 Data'!V109),IF(AND('R05 Data'!V109&gt;=1,'R05 Data'!V109&lt;=5,MOD('R05 Data'!V109,1)=0),'R05 Data'!V109,""),""))</x:f>
      </x:c>
      <x:c r="W109" s="142" t="str">
        <x:f>IF('R05 Data'!$A109="","",IF(ISNUMBER('R05 Data'!W109),IF(AND('R05 Data'!W109&gt;=1,'R05 Data'!W109&lt;=5,MOD('R05 Data'!W109,1)=0),'R05 Data'!W109,""),""))</x:f>
      </x:c>
      <x:c r="X109" s="142" t="str">
        <x:f>IF('R05 Data'!$A109="","",IF(ISNUMBER('R05 Data'!X109),IF(AND('R05 Data'!X109&gt;=1,'R05 Data'!X109&lt;=5,MOD('R05 Data'!X109,1)=0),'R05 Data'!X109,""),""))</x:f>
      </x:c>
      <x:c r="Y109" s="142" t="str">
        <x:f>IF('R05 Data'!$A109="","",IF(ISNUMBER('R05 Data'!Y109),IF(AND('R05 Data'!Y109&gt;=1,'R05 Data'!Y109&lt;=5,MOD('R05 Data'!Y109,1)=0),'R05 Data'!Y109,""),""))</x:f>
      </x:c>
      <x:c r="Z109" s="142" t="str">
        <x:f>IF('R05 Data'!$A109="","",IF(ISNUMBER('R05 Data'!Z109),IF(AND('R05 Data'!Z109&gt;=1,'R05 Data'!Z109&lt;=5,MOD('R05 Data'!Z109,1)=0),'R05 Data'!Z109,""),""))</x:f>
      </x:c>
      <x:c r="AA109" s="142" t="str">
        <x:f>IF('R05 Data'!$A109="","",IF(ISNUMBER('R05 Data'!AA109),IF(AND('R05 Data'!AA109&gt;=1,'R05 Data'!AA109&lt;=5,MOD('R05 Data'!AA109,1)=0),'R05 Data'!AA109,""),""))</x:f>
      </x:c>
      <x:c r="AB109" s="142" t="str">
        <x:f>IF('R05 Data'!$A109="","",IF(ISNUMBER('R05 Data'!AB109),IF(AND('R05 Data'!AB109&gt;=1,'R05 Data'!AB109&lt;=5,MOD('R05 Data'!AB109,1)=0),'R05 Data'!AB109,""),""))</x:f>
      </x:c>
    </x:row>
  </x:sheetData>
  <x:mergeCells>
    <x:mergeCell ref="A1:L2"/>
    <x:mergeCell ref="A3:L4"/>
    <x:mergeCell ref="A5:C5"/>
    <x:mergeCell ref="D5:F5"/>
    <x:mergeCell ref="G5:I5"/>
    <x:mergeCell ref="J5:L5"/>
  </x:mergeCells>
  <x:pageMargins left="0.7" right="0.7" top="0.75" bottom="0.75" header="0.3" footer="0.3"/>
</x:worksheet>
</file>